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ordanishvili\Desktop\SAO\ჯამური1\XLS ჯამური\"/>
    </mc:Choice>
  </mc:AlternateContent>
  <bookViews>
    <workbookView xWindow="-105" yWindow="-105" windowWidth="23250" windowHeight="12570" tabRatio="954" activeTab="9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9" hidden="1">'ფორმა 5.5'!$A$9:$M$39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5.2'!$A$1:$I$33</definedName>
    <definedName name="_xlnm.Print_Area" localSheetId="8">'ფორმა 5.4'!$A$1:$H$46</definedName>
    <definedName name="_xlnm.Print_Area" localSheetId="9">'ფორმა 5.5'!$A$1:$M$53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9.7'!$A$1:$I$41</definedName>
    <definedName name="_xlnm.Print_Area" localSheetId="0">'ფორმა N1'!$A$1:$L$41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N8'!$A$1:$J$22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D19" i="47" l="1"/>
  <c r="C19" i="47"/>
  <c r="C53" i="47"/>
  <c r="L39" i="46" l="1"/>
  <c r="D11" i="12" l="1"/>
  <c r="D37" i="47" l="1"/>
  <c r="C12" i="3" l="1"/>
  <c r="D12" i="3"/>
  <c r="C16" i="3"/>
  <c r="D16" i="3"/>
  <c r="D10" i="3" s="1"/>
  <c r="C19" i="3"/>
  <c r="D19" i="3"/>
  <c r="C26" i="3"/>
  <c r="C10" i="3" s="1"/>
  <c r="C9" i="3" s="1"/>
  <c r="C27" i="3"/>
  <c r="D27" i="3"/>
  <c r="C31" i="3"/>
  <c r="D31" i="3"/>
  <c r="D26" i="3" l="1"/>
  <c r="D9" i="3"/>
  <c r="C12" i="7"/>
  <c r="D12" i="7"/>
  <c r="D15" i="47" l="1"/>
  <c r="C25" i="59" l="1"/>
  <c r="C23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0" i="47"/>
  <c r="D12" i="40"/>
  <c r="C12" i="40"/>
  <c r="C13" i="59" l="1"/>
  <c r="I31" i="35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C24" i="59" s="1"/>
  <c r="D27" i="7"/>
  <c r="C27" i="7"/>
  <c r="D19" i="7"/>
  <c r="C19" i="7"/>
  <c r="D16" i="7"/>
  <c r="D10" i="7" s="1"/>
  <c r="C16" i="7"/>
  <c r="C10" i="7" s="1"/>
  <c r="D9" i="7" l="1"/>
  <c r="D26" i="7"/>
  <c r="C26" i="7"/>
  <c r="C9" i="7" s="1"/>
  <c r="D73" i="47"/>
  <c r="C73" i="47"/>
  <c r="D65" i="47"/>
  <c r="D59" i="47"/>
  <c r="C59" i="47"/>
  <c r="D54" i="47"/>
  <c r="C54" i="47"/>
  <c r="D48" i="47"/>
  <c r="C48" i="47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H34" i="45"/>
  <c r="G34" i="45"/>
  <c r="I21" i="43"/>
  <c r="H21" i="43"/>
  <c r="G21" i="43"/>
  <c r="C22" i="59" l="1"/>
  <c r="C20" i="59" s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C26" i="40"/>
  <c r="C20" i="40" s="1"/>
  <c r="D17" i="40"/>
  <c r="C14" i="59" s="1"/>
  <c r="C17" i="40"/>
  <c r="A6" i="40"/>
  <c r="C16" i="40" l="1"/>
  <c r="C11" i="40" s="1"/>
  <c r="D16" i="40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B9" i="10" l="1"/>
  <c r="D10" i="12"/>
  <c r="D44" i="12"/>
  <c r="J9" i="10"/>
  <c r="C10" i="12"/>
  <c r="C44" i="12"/>
  <c r="D9" i="10"/>
  <c r="F9" i="10"/>
  <c r="C17" i="59" l="1"/>
</calcChain>
</file>

<file path=xl/sharedStrings.xml><?xml version="1.0" encoding="utf-8"?>
<sst xmlns="http://schemas.openxmlformats.org/spreadsheetml/2006/main" count="1039" uniqueCount="529">
  <si>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</si>
  <si>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</si>
  <si>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</si>
  <si>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</si>
  <si>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</si>
  <si>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</si>
  <si>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</si>
  <si>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</si>
  <si>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</si>
  <si>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</si>
  <si>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</si>
  <si>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</si>
  <si>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</si>
  <si>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</si>
  <si>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</si>
  <si>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</si>
  <si>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</si>
  <si>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</si>
  <si>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</si>
  <si>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</si>
  <si>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</si>
  <si>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</si>
  <si>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</si>
  <si>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</si>
  <si>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</si>
  <si>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</si>
  <si>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</si>
  <si>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</si>
  <si>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</si>
  <si>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</si>
  <si>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</si>
  <si>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</si>
  <si>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</si>
  <si>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</si>
  <si>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</si>
  <si>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</si>
  <si>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</si>
  <si>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</si>
  <si>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</si>
  <si>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</si>
  <si>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</si>
  <si>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</si>
  <si>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</si>
  <si>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</si>
  <si>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</si>
  <si>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</si>
  <si>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</si>
  <si>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</si>
  <si>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</si>
  <si>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</si>
  <si>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</si>
  <si>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</si>
  <si>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</si>
  <si>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</si>
  <si>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</si>
  <si>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</si>
  <si>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</si>
  <si>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</si>
  <si>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</si>
  <si>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</si>
  <si>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</si>
  <si>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</si>
  <si>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</si>
  <si>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</si>
  <si>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</si>
  <si>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</si>
  <si>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</si>
  <si>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</si>
  <si>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</si>
  <si>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</si>
  <si>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</si>
  <si>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</si>
  <si>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</si>
  <si>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</si>
  <si>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</si>
  <si>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</si>
  <si>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</si>
  <si>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</si>
  <si>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</si>
  <si>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</si>
  <si>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</si>
  <si>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</si>
  <si>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</si>
  <si>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</si>
  <si>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</si>
  <si>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</si>
  <si>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</si>
  <si>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</si>
  <si>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</si>
  <si>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</si>
  <si>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</si>
  <si>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</si>
  <si>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</si>
  <si>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</si>
  <si>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</si>
  <si>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</si>
  <si>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</si>
  <si>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</si>
  <si>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</si>
  <si>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</si>
  <si>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</si>
  <si>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</si>
  <si>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</si>
  <si>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</si>
  <si>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</si>
  <si>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</si>
  <si>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</si>
  <si>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</si>
  <si>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</si>
  <si>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</si>
  <si>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</si>
  <si>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</si>
  <si>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</si>
  <si>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</si>
  <si>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</si>
  <si>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</si>
  <si>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</si>
  <si>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</si>
  <si>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</si>
  <si>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</si>
  <si>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</si>
  <si>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</si>
  <si>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</si>
  <si>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</si>
  <si>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</si>
  <si>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</si>
  <si>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</si>
  <si>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</si>
  <si>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</si>
  <si>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</si>
  <si>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</si>
  <si>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</si>
  <si>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</si>
  <si>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</si>
  <si>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</si>
  <si>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</si>
  <si>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</si>
  <si>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</si>
  <si>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</si>
  <si>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</si>
  <si>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</si>
  <si>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</si>
  <si>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</si>
  <si>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</si>
  <si>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</si>
  <si>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</si>
  <si>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</si>
  <si>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</si>
  <si>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</si>
  <si>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</si>
  <si>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</si>
  <si>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</si>
  <si>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</si>
  <si>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</si>
  <si>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</si>
  <si>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</si>
  <si>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</si>
  <si>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</si>
  <si>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</si>
  <si>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</si>
  <si>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</si>
  <si>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</si>
  <si>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</si>
  <si>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</si>
  <si>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</si>
  <si>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</si>
  <si>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</si>
  <si>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</si>
  <si>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</si>
  <si>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</si>
  <si>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</si>
  <si>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</si>
  <si>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</si>
  <si>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</si>
  <si>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</si>
  <si>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</si>
  <si>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</si>
  <si>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</si>
  <si>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</si>
  <si>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</si>
  <si>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</si>
  <si>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</si>
  <si>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</si>
  <si>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</si>
  <si>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</si>
  <si>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</si>
  <si>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</si>
  <si>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</si>
  <si>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</si>
  <si>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</si>
  <si>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</si>
  <si>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</si>
  <si>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</si>
  <si>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</si>
  <si>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</si>
  <si>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</si>
  <si>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</si>
  <si>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</si>
  <si>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</si>
  <si>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</si>
  <si>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</si>
  <si>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</si>
  <si>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</si>
  <si>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</si>
  <si>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</si>
  <si>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</si>
  <si>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</si>
  <si>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</si>
  <si>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</si>
  <si>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</si>
  <si>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</si>
  <si>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</si>
  <si>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</si>
  <si>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</si>
  <si>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</si>
  <si>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</si>
  <si>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</si>
  <si>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</si>
  <si>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</si>
  <si>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</si>
  <si>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</si>
  <si>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</si>
  <si>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</si>
  <si>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</si>
  <si>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</si>
  <si>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</si>
  <si>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</si>
  <si>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</si>
  <si>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</si>
  <si>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</si>
  <si>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</si>
  <si>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</si>
  <si>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</si>
  <si>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</si>
  <si>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</si>
  <si>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</si>
  <si>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</si>
  <si>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</si>
  <si>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</si>
  <si>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</si>
  <si>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</si>
  <si>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</si>
  <si>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</si>
  <si>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</si>
  <si>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</si>
  <si>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</si>
  <si>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</si>
  <si>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</si>
  <si>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</si>
  <si>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</si>
  <si>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</si>
  <si>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</si>
  <si>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</si>
  <si>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</si>
  <si>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</si>
  <si>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</si>
  <si>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</si>
  <si>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</si>
  <si>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</si>
  <si>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</si>
  <si>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</si>
  <si>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</si>
  <si>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</si>
  <si>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</si>
  <si>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</si>
  <si>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</si>
  <si>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</si>
  <si>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</si>
  <si>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</si>
  <si>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</si>
  <si>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</si>
  <si>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</si>
  <si>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</si>
  <si>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</si>
  <si>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</si>
  <si>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</si>
  <si>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</si>
  <si>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</si>
  <si>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</si>
  <si>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</si>
  <si>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</si>
  <si>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</si>
  <si>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</si>
  <si>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</si>
  <si>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</si>
  <si>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</si>
  <si>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</si>
  <si>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</si>
  <si>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</si>
  <si>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</si>
  <si>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</si>
  <si>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</si>
  <si>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</si>
  <si>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</si>
  <si>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</si>
  <si>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</si>
  <si>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</si>
  <si>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</si>
  <si>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</si>
  <si>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</si>
  <si>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</si>
  <si>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</si>
  <si>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</si>
  <si>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</si>
  <si>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</si>
  <si>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</si>
  <si>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</si>
  <si>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</si>
  <si>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</si>
  <si>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</si>
  <si>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</si>
  <si>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</si>
  <si>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</si>
  <si>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</si>
  <si>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</si>
  <si>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</si>
  <si>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</si>
  <si>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</si>
  <si>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</si>
  <si>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</si>
  <si>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</si>
  <si>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</si>
  <si>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</si>
  <si>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</si>
  <si>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</si>
  <si>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</si>
  <si>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</si>
  <si>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</si>
  <si>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</si>
  <si>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</si>
  <si>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</si>
  <si>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</si>
  <si>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</si>
  <si>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</si>
  <si>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</si>
  <si>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</si>
  <si>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</si>
  <si>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</si>
  <si>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</si>
  <si>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</si>
  <si>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</si>
  <si>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</si>
  <si>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</si>
  <si>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</si>
  <si>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</si>
  <si>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</si>
  <si>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</si>
  <si>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</si>
  <si>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</si>
  <si>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</si>
  <si>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</si>
  <si>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</si>
  <si>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</si>
  <si>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</si>
  <si>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</si>
  <si>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</si>
  <si>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</si>
  <si>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</si>
  <si>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</si>
  <si>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</si>
  <si>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</si>
  <si>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</si>
  <si>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</si>
  <si>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</si>
  <si>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</si>
  <si>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</si>
  <si>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</si>
  <si>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</si>
  <si>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</si>
  <si>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</si>
  <si>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</si>
  <si>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</si>
  <si>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</si>
  <si>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</si>
  <si>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</si>
  <si>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</si>
  <si>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</si>
  <si>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</si>
  <si>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</si>
  <si>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</si>
  <si>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</si>
  <si>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</si>
  <si>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</si>
  <si>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</si>
  <si>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</si>
  <si>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</si>
  <si>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</si>
  <si>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</si>
  <si>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</si>
  <si>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</si>
  <si>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</si>
  <si>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</si>
  <si>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</si>
  <si>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</si>
  <si>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</si>
  <si>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</si>
  <si>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</si>
  <si>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</si>
  <si>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</si>
  <si>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</si>
  <si>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</si>
  <si>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</si>
  <si>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</si>
  <si>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</si>
  <si>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</si>
  <si>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</si>
  <si>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</si>
  <si>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</si>
  <si>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</si>
  <si>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</si>
  <si>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</si>
  <si>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</si>
  <si>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</si>
  <si>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</si>
  <si>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</si>
  <si>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</si>
  <si>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</si>
  <si>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</si>
  <si>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</si>
  <si>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</si>
  <si>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</si>
  <si>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</si>
  <si>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</si>
  <si>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</si>
  <si>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</si>
  <si>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</si>
  <si>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</si>
  <si>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</si>
  <si>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</si>
  <si>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</si>
  <si>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</si>
  <si>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</si>
  <si>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</si>
  <si>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</si>
  <si>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</si>
  <si>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</si>
  <si>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</si>
  <si>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</si>
  <si>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</si>
  <si>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</si>
  <si>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</si>
  <si>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</si>
  <si>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</si>
  <si>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</si>
  <si>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</si>
  <si>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</si>
  <si>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</si>
  <si>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</si>
  <si>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</si>
  <si>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</si>
  <si>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</si>
  <si>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</si>
  <si>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</si>
  <si>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</si>
  <si>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</si>
  <si>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</si>
  <si>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</si>
  <si>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</si>
  <si>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</si>
  <si>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</si>
  <si>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</si>
  <si>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</si>
  <si>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</si>
  <si>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</si>
  <si>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</si>
  <si>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</si>
  <si>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</si>
  <si>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</si>
  <si>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</si>
  <si>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</si>
  <si>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</si>
  <si>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</si>
  <si>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</si>
  <si>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</si>
  <si>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</si>
  <si>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</si>
  <si>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</si>
  <si>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არაფულადი შემოწირულობა</t>
  </si>
  <si>
    <t>შპს მედპროექტი</t>
  </si>
  <si>
    <t>150 კვ.მ ფართის იჯარა და კომუნალურები/სექტემბერი</t>
  </si>
  <si>
    <t>ზურაბი გურგენიშვილი</t>
  </si>
  <si>
    <t>01027076414</t>
  </si>
  <si>
    <t>Google რეკლამის ღირებულება</t>
  </si>
  <si>
    <t>ანი ჯაფარიძე</t>
  </si>
  <si>
    <t>01024064079</t>
  </si>
  <si>
    <t>Facebook რეკლამის ღირებულება</t>
  </si>
  <si>
    <t>საქართველოს ბანკი</t>
  </si>
  <si>
    <t>GE04BG0000000365804325</t>
  </si>
  <si>
    <t>GEL</t>
  </si>
  <si>
    <t>ინტერნეტ-რეკლამს ხრჯი</t>
  </si>
  <si>
    <t>შპს ნიუ პოსტი</t>
  </si>
  <si>
    <t>პოლიტიკური გაერთიანება რეფორმერი</t>
  </si>
  <si>
    <t>08.08.20-08.09.20</t>
  </si>
  <si>
    <t>შპს ახალი ამბები</t>
  </si>
  <si>
    <t>სექტემბრის თვეში თვეში 15-ჯერ</t>
  </si>
  <si>
    <t>შპს ონ.ჯი</t>
  </si>
  <si>
    <t>აგვისტოს თვეში შეუზღუდავი რელიზების განთავსება საიტზე</t>
  </si>
  <si>
    <t>08.09.20-08.10.20</t>
  </si>
  <si>
    <t>ოქტომბრის თვეში თვეში 15-ჯერ</t>
  </si>
  <si>
    <t>სექტემბრის თვეში შეუზღუდავი რელიზების განთავსება საიტზე</t>
  </si>
  <si>
    <t>შპს კიბერ მარკეტინგი</t>
  </si>
  <si>
    <t>ოქტომბერი</t>
  </si>
  <si>
    <t>ბეჭდური რეკლამი ხარჯი</t>
  </si>
  <si>
    <t>შპს ზზნ გრუპ</t>
  </si>
  <si>
    <t>10 000</t>
  </si>
  <si>
    <t>შპს ზოლი</t>
  </si>
  <si>
    <t>3 000</t>
  </si>
  <si>
    <t>ფულადი შემოწირულობა</t>
  </si>
  <si>
    <t>დავით შალუტაშვილი</t>
  </si>
  <si>
    <t>01030052503</t>
  </si>
  <si>
    <t>GE43BG0000000139545400</t>
  </si>
  <si>
    <t>ოქტომბრის თვეში შეუზღუდავი რელიზების განთავსება საიტზე</t>
  </si>
  <si>
    <t>შპს ეკოვის ეი-თი-ეი</t>
  </si>
  <si>
    <t>ბუღალტრული მომსახურება</t>
  </si>
  <si>
    <t>GE74BG0000000365841477</t>
  </si>
  <si>
    <t>01.09.2020-13.11.2020</t>
  </si>
  <si>
    <t>იჯარა</t>
  </si>
  <si>
    <t>მიცკევიჩის ქუჩა 29-29ა</t>
  </si>
  <si>
    <t>31.07.2020-30.11.2020</t>
  </si>
  <si>
    <t>01.10.14.015.025</t>
  </si>
  <si>
    <t>საოფისე ფართი, თბილისი,მიცკევიჩის ქუჩა 29-29ა (ნაკვეთი 15/25), 150 კვ.მ, საკადასტრო კოდი 01.10.14.015.025</t>
  </si>
  <si>
    <t>თორნიკე ჯანაშვილი</t>
  </si>
  <si>
    <t xml:space="preserve">01008028283
</t>
  </si>
  <si>
    <t>აჭარა ჯგუფი და ტერმინალი</t>
  </si>
  <si>
    <t>პერიოდი31.07.2020 - 30.11.2020</t>
  </si>
  <si>
    <t>Facebook</t>
  </si>
  <si>
    <t>Google</t>
  </si>
  <si>
    <t>მოქალაქეთა პოლიტიკური გაერთიანება "რეფორმერი"</t>
  </si>
  <si>
    <r>
      <t>ბუღალტერი</t>
    </r>
    <r>
      <rPr>
        <sz val="9"/>
        <rFont val="Sylfaen"/>
        <family val="1"/>
      </rPr>
      <t xml:space="preserve"> (ან საამისოდ უფლებამოსილი პასუხისმგებელი პირი)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</si>
</sst>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[Black]#,##0.00;[Red]\(#,##0.00\);[Black]#,##0.00"/>
    <numFmt numFmtId="170" formatCode="#,##0.0"/>
  </numFmts>
  <fonts count="39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color rgb="FF444444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3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521">
    <xf numFmtId="0" fontId="0" fillId="0" borderId="0" xfId="0"/>
    <xf numFmtId="0" fontId="19" fillId="0" borderId="0" xfId="0" applyFont="1" applyProtection="1"/>
    <xf numFmtId="0" fontId="19" fillId="0" borderId="0" xfId="0" applyFont="1" applyProtection="1">
      <protection locked="0"/>
    </xf>
    <xf numFmtId="0" fontId="19" fillId="0" borderId="0" xfId="1" applyFont="1" applyAlignment="1" applyProtection="1">
      <alignment horizontal="center" vertical="center"/>
      <protection locked="0"/>
    </xf>
    <xf numFmtId="3" fontId="2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1" applyFont="1" applyProtection="1">
      <protection locked="0"/>
    </xf>
    <xf numFmtId="0" fontId="24" fillId="0" borderId="0" xfId="1" applyFont="1" applyAlignment="1" applyProtection="1">
      <alignment horizontal="center" vertical="center"/>
      <protection locked="0"/>
    </xf>
    <xf numFmtId="0" fontId="19" fillId="0" borderId="1" xfId="0" applyFont="1" applyBorder="1" applyProtection="1">
      <protection locked="0"/>
    </xf>
    <xf numFmtId="0" fontId="25" fillId="0" borderId="0" xfId="1" applyFont="1" applyAlignment="1" applyProtection="1">
      <alignment horizontal="center" vertical="center" wrapText="1"/>
      <protection locked="0"/>
    </xf>
    <xf numFmtId="0" fontId="19" fillId="0" borderId="0" xfId="1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right"/>
      <protection locked="0"/>
    </xf>
    <xf numFmtId="0" fontId="19" fillId="0" borderId="0" xfId="0" applyFont="1" applyBorder="1" applyProtection="1">
      <protection locked="0"/>
    </xf>
    <xf numFmtId="0" fontId="24" fillId="2" borderId="1" xfId="1" applyFont="1" applyFill="1" applyBorder="1" applyAlignment="1" applyProtection="1">
      <alignment horizontal="left" vertical="center" wrapText="1"/>
    </xf>
    <xf numFmtId="0" fontId="24" fillId="2" borderId="1" xfId="1" applyFont="1" applyFill="1" applyBorder="1" applyAlignment="1" applyProtection="1">
      <alignment horizontal="left" vertical="center" wrapText="1" indent="1"/>
    </xf>
    <xf numFmtId="0" fontId="19" fillId="2" borderId="1" xfId="1" applyFont="1" applyFill="1" applyBorder="1" applyAlignment="1" applyProtection="1">
      <alignment horizontal="left" vertical="center" wrapText="1" indent="1"/>
    </xf>
    <xf numFmtId="0" fontId="19" fillId="2" borderId="1" xfId="1" applyFont="1" applyFill="1" applyBorder="1" applyAlignment="1" applyProtection="1">
      <alignment horizontal="left" vertical="center" wrapText="1" indent="2"/>
    </xf>
    <xf numFmtId="0" fontId="19" fillId="2" borderId="1" xfId="1" applyFont="1" applyFill="1" applyBorder="1" applyAlignment="1" applyProtection="1">
      <alignment horizontal="left" vertical="center" wrapText="1" indent="3"/>
    </xf>
    <xf numFmtId="0" fontId="19" fillId="2" borderId="1" xfId="1" applyFont="1" applyFill="1" applyBorder="1" applyAlignment="1" applyProtection="1">
      <alignment horizontal="left" vertical="center" wrapText="1" indent="4"/>
    </xf>
    <xf numFmtId="0" fontId="19" fillId="0" borderId="0" xfId="3" applyFont="1" applyAlignment="1" applyProtection="1">
      <alignment horizontal="center" vertical="center"/>
      <protection locked="0"/>
    </xf>
    <xf numFmtId="0" fontId="20" fillId="0" borderId="0" xfId="3" applyFont="1" applyAlignment="1" applyProtection="1">
      <alignment horizontal="center" vertical="center"/>
      <protection locked="0"/>
    </xf>
    <xf numFmtId="0" fontId="19" fillId="0" borderId="0" xfId="3" applyFont="1" applyProtection="1">
      <protection locked="0"/>
    </xf>
    <xf numFmtId="0" fontId="19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1" fillId="0" borderId="0" xfId="4" applyFont="1" applyAlignment="1" applyProtection="1">
      <alignment vertical="center" wrapText="1"/>
      <protection locked="0"/>
    </xf>
    <xf numFmtId="0" fontId="22" fillId="0" borderId="0" xfId="4" applyFont="1" applyProtection="1">
      <protection locked="0"/>
    </xf>
    <xf numFmtId="0" fontId="21" fillId="0" borderId="1" xfId="4" applyFont="1" applyBorder="1" applyAlignment="1" applyProtection="1">
      <alignment vertical="center" wrapText="1"/>
      <protection locked="0"/>
    </xf>
    <xf numFmtId="0" fontId="19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alignment horizontal="left" wrapText="1"/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left" indent="1"/>
      <protection locked="0"/>
    </xf>
    <xf numFmtId="0" fontId="24" fillId="0" borderId="0" xfId="0" applyFont="1" applyFill="1" applyBorder="1" applyAlignment="1" applyProtection="1">
      <alignment horizontal="left" vertical="center" indent="1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3" fontId="24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4" fillId="2" borderId="1" xfId="1" applyNumberFormat="1" applyFont="1" applyFill="1" applyBorder="1" applyAlignment="1" applyProtection="1">
      <alignment horizontal="right" vertical="center"/>
      <protection locked="0"/>
    </xf>
    <xf numFmtId="3" fontId="19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9" fillId="2" borderId="1" xfId="1" applyNumberFormat="1" applyFont="1" applyFill="1" applyBorder="1" applyAlignment="1" applyProtection="1">
      <alignment horizontal="right" vertical="center"/>
      <protection locked="0"/>
    </xf>
    <xf numFmtId="0" fontId="19" fillId="0" borderId="1" xfId="2" applyFont="1" applyFill="1" applyBorder="1" applyAlignment="1" applyProtection="1">
      <alignment horizontal="right" vertical="top"/>
      <protection locked="0"/>
    </xf>
    <xf numFmtId="165" fontId="19" fillId="0" borderId="1" xfId="2" applyNumberFormat="1" applyFont="1" applyFill="1" applyBorder="1" applyAlignment="1" applyProtection="1">
      <alignment horizontal="right" vertical="center"/>
      <protection locked="0"/>
    </xf>
    <xf numFmtId="166" fontId="19" fillId="0" borderId="1" xfId="2" applyNumberFormat="1" applyFont="1" applyFill="1" applyBorder="1" applyAlignment="1" applyProtection="1">
      <alignment horizontal="right" vertical="center"/>
      <protection locked="0"/>
    </xf>
    <xf numFmtId="4" fontId="19" fillId="0" borderId="1" xfId="2" applyNumberFormat="1" applyFont="1" applyFill="1" applyBorder="1" applyAlignment="1" applyProtection="1">
      <alignment horizontal="right" vertical="center"/>
      <protection locked="0"/>
    </xf>
    <xf numFmtId="164" fontId="19" fillId="0" borderId="1" xfId="2" applyNumberFormat="1" applyFont="1" applyFill="1" applyBorder="1" applyAlignment="1" applyProtection="1">
      <alignment horizontal="right" vertical="center"/>
      <protection locked="0"/>
    </xf>
    <xf numFmtId="0" fontId="19" fillId="0" borderId="4" xfId="3" applyFont="1" applyFill="1" applyBorder="1" applyAlignment="1" applyProtection="1">
      <alignment horizontal="right"/>
      <protection locked="0"/>
    </xf>
    <xf numFmtId="0" fontId="19" fillId="0" borderId="4" xfId="3" applyFont="1" applyBorder="1" applyAlignment="1" applyProtection="1">
      <alignment horizontal="right"/>
      <protection locked="0"/>
    </xf>
    <xf numFmtId="0" fontId="24" fillId="0" borderId="0" xfId="0" applyFont="1" applyAlignment="1" applyProtection="1">
      <alignment horizontal="left"/>
      <protection locked="0"/>
    </xf>
    <xf numFmtId="0" fontId="24" fillId="0" borderId="1" xfId="2" applyFont="1" applyFill="1" applyBorder="1" applyAlignment="1" applyProtection="1">
      <alignment horizontal="left" vertical="top" indent="1"/>
    </xf>
    <xf numFmtId="0" fontId="19" fillId="0" borderId="1" xfId="2" applyFont="1" applyFill="1" applyBorder="1" applyAlignment="1" applyProtection="1">
      <alignment horizontal="left" vertical="center" wrapText="1" indent="2"/>
    </xf>
    <xf numFmtId="0" fontId="24" fillId="2" borderId="5" xfId="1" applyFont="1" applyFill="1" applyBorder="1" applyAlignment="1" applyProtection="1">
      <alignment horizontal="left" vertical="center" wrapText="1"/>
    </xf>
    <xf numFmtId="0" fontId="19" fillId="0" borderId="5" xfId="3" applyFont="1" applyBorder="1" applyAlignment="1" applyProtection="1">
      <alignment horizontal="left" vertical="center" indent="1"/>
    </xf>
    <xf numFmtId="0" fontId="24" fillId="0" borderId="0" xfId="0" applyFont="1" applyFill="1" applyBorder="1" applyAlignment="1" applyProtection="1">
      <alignment horizontal="center" wrapText="1"/>
    </xf>
    <xf numFmtId="0" fontId="24" fillId="0" borderId="0" xfId="0" applyFont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left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left" indent="1"/>
    </xf>
    <xf numFmtId="0" fontId="19" fillId="0" borderId="1" xfId="0" applyFont="1" applyBorder="1" applyAlignment="1" applyProtection="1">
      <alignment wrapText="1"/>
    </xf>
    <xf numFmtId="0" fontId="24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wrapText="1"/>
    </xf>
    <xf numFmtId="0" fontId="19" fillId="0" borderId="1" xfId="0" applyFont="1" applyFill="1" applyBorder="1" applyAlignment="1" applyProtection="1">
      <alignment horizontal="left" vertical="center"/>
    </xf>
    <xf numFmtId="0" fontId="24" fillId="0" borderId="1" xfId="0" applyFont="1" applyFill="1" applyBorder="1" applyAlignment="1" applyProtection="1">
      <alignment horizontal="left" vertical="center" indent="1"/>
    </xf>
    <xf numFmtId="0" fontId="19" fillId="0" borderId="0" xfId="0" applyFont="1" applyFill="1" applyProtection="1"/>
    <xf numFmtId="0" fontId="23" fillId="0" borderId="1" xfId="4" applyFont="1" applyBorder="1" applyAlignment="1" applyProtection="1">
      <alignment vertical="center" wrapText="1"/>
    </xf>
    <xf numFmtId="0" fontId="21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1" fillId="0" borderId="0" xfId="4" applyFont="1" applyBorder="1" applyAlignment="1" applyProtection="1">
      <alignment vertical="center"/>
    </xf>
    <xf numFmtId="0" fontId="18" fillId="0" borderId="0" xfId="0" applyFont="1"/>
    <xf numFmtId="0" fontId="21" fillId="0" borderId="1" xfId="4" applyFont="1" applyBorder="1" applyAlignment="1" applyProtection="1">
      <alignment horizontal="center" vertical="center" wrapText="1"/>
      <protection locked="0"/>
    </xf>
    <xf numFmtId="3" fontId="19" fillId="0" borderId="0" xfId="1" applyNumberFormat="1" applyFont="1" applyAlignment="1" applyProtection="1">
      <alignment horizontal="center" vertical="center" wrapText="1"/>
      <protection locked="0"/>
    </xf>
    <xf numFmtId="0" fontId="24" fillId="0" borderId="0" xfId="0" applyFont="1" applyProtection="1">
      <protection locked="0"/>
    </xf>
    <xf numFmtId="0" fontId="19" fillId="0" borderId="3" xfId="0" applyFont="1" applyBorder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4" fillId="5" borderId="0" xfId="0" applyFont="1" applyFill="1" applyProtection="1"/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0" applyFont="1" applyFill="1" applyProtection="1"/>
    <xf numFmtId="0" fontId="19" fillId="5" borderId="0" xfId="0" applyFont="1" applyFill="1" applyBorder="1" applyProtection="1"/>
    <xf numFmtId="0" fontId="19" fillId="5" borderId="0" xfId="1" applyFont="1" applyFill="1" applyAlignment="1" applyProtection="1">
      <alignment vertical="center"/>
    </xf>
    <xf numFmtId="3" fontId="24" fillId="5" borderId="1" xfId="1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Protection="1"/>
    <xf numFmtId="0" fontId="19" fillId="2" borderId="0" xfId="0" applyFont="1" applyFill="1" applyProtection="1"/>
    <xf numFmtId="3" fontId="24" fillId="5" borderId="1" xfId="1" applyNumberFormat="1" applyFont="1" applyFill="1" applyBorder="1" applyAlignment="1" applyProtection="1">
      <alignment horizontal="right" vertical="center"/>
    </xf>
    <xf numFmtId="3" fontId="19" fillId="5" borderId="1" xfId="1" applyNumberFormat="1" applyFont="1" applyFill="1" applyBorder="1" applyAlignment="1" applyProtection="1">
      <alignment horizontal="right" vertical="center" wrapText="1"/>
    </xf>
    <xf numFmtId="3" fontId="24" fillId="5" borderId="1" xfId="1" applyNumberFormat="1" applyFont="1" applyFill="1" applyBorder="1" applyAlignment="1" applyProtection="1">
      <alignment horizontal="right" vertical="center" wrapText="1"/>
    </xf>
    <xf numFmtId="0" fontId="24" fillId="5" borderId="1" xfId="0" applyFont="1" applyFill="1" applyBorder="1" applyProtection="1"/>
    <xf numFmtId="3" fontId="24" fillId="5" borderId="1" xfId="0" applyNumberFormat="1" applyFont="1" applyFill="1" applyBorder="1" applyProtection="1"/>
    <xf numFmtId="0" fontId="24" fillId="0" borderId="1" xfId="1" applyFont="1" applyFill="1" applyBorder="1" applyAlignment="1" applyProtection="1">
      <alignment horizontal="left" vertical="center" wrapText="1" indent="1"/>
    </xf>
    <xf numFmtId="0" fontId="19" fillId="0" borderId="1" xfId="1" applyFont="1" applyFill="1" applyBorder="1" applyAlignment="1" applyProtection="1">
      <alignment horizontal="left" vertical="center" wrapText="1" indent="2"/>
    </xf>
    <xf numFmtId="3" fontId="24" fillId="6" borderId="1" xfId="1" applyNumberFormat="1" applyFont="1" applyFill="1" applyBorder="1" applyAlignment="1" applyProtection="1">
      <alignment horizontal="left" vertical="center" wrapText="1"/>
    </xf>
    <xf numFmtId="3" fontId="24" fillId="6" borderId="1" xfId="1" applyNumberFormat="1" applyFont="1" applyFill="1" applyBorder="1" applyAlignment="1" applyProtection="1">
      <alignment horizontal="center" vertical="center" wrapText="1"/>
    </xf>
    <xf numFmtId="0" fontId="19" fillId="6" borderId="0" xfId="1" applyFont="1" applyFill="1" applyProtection="1">
      <protection locked="0"/>
    </xf>
    <xf numFmtId="0" fontId="19" fillId="6" borderId="0" xfId="0" applyFont="1" applyFill="1" applyAlignment="1" applyProtection="1">
      <alignment horizontal="center" vertical="center"/>
      <protection locked="0"/>
    </xf>
    <xf numFmtId="0" fontId="25" fillId="6" borderId="0" xfId="1" applyFont="1" applyFill="1" applyAlignment="1" applyProtection="1">
      <alignment horizontal="center" vertical="center" wrapText="1"/>
      <protection locked="0"/>
    </xf>
    <xf numFmtId="0" fontId="19" fillId="6" borderId="0" xfId="1" applyFont="1" applyFill="1" applyAlignment="1" applyProtection="1">
      <alignment horizontal="center" vertical="center" wrapText="1"/>
      <protection locked="0"/>
    </xf>
    <xf numFmtId="0" fontId="19" fillId="6" borderId="0" xfId="1" applyFont="1" applyFill="1" applyAlignment="1" applyProtection="1">
      <alignment horizontal="center" vertical="center"/>
      <protection locked="0"/>
    </xf>
    <xf numFmtId="0" fontId="19" fillId="6" borderId="0" xfId="0" applyFont="1" applyFill="1" applyProtection="1">
      <protection locked="0"/>
    </xf>
    <xf numFmtId="0" fontId="19" fillId="0" borderId="1" xfId="1" applyFont="1" applyFill="1" applyBorder="1" applyAlignment="1" applyProtection="1">
      <alignment horizontal="left" vertical="center" wrapText="1" indent="3"/>
    </xf>
    <xf numFmtId="0" fontId="19" fillId="0" borderId="1" xfId="1" applyFont="1" applyFill="1" applyBorder="1" applyAlignment="1" applyProtection="1">
      <alignment horizontal="left" vertical="center" wrapText="1" indent="1"/>
    </xf>
    <xf numFmtId="0" fontId="24" fillId="0" borderId="1" xfId="0" applyFont="1" applyFill="1" applyBorder="1" applyProtection="1">
      <protection locked="0"/>
    </xf>
    <xf numFmtId="0" fontId="19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9" fillId="5" borderId="0" xfId="1" applyFont="1" applyFill="1" applyBorder="1" applyAlignment="1" applyProtection="1">
      <alignment horizontal="right" vertical="center"/>
    </xf>
    <xf numFmtId="0" fontId="19" fillId="5" borderId="0" xfId="1" applyFont="1" applyFill="1" applyBorder="1" applyAlignment="1" applyProtection="1">
      <alignment horizontal="left" vertical="center"/>
    </xf>
    <xf numFmtId="0" fontId="19" fillId="5" borderId="0" xfId="0" applyFont="1" applyFill="1" applyBorder="1" applyProtection="1">
      <protection locked="0"/>
    </xf>
    <xf numFmtId="0" fontId="19" fillId="5" borderId="0" xfId="0" applyFont="1" applyFill="1" applyProtection="1">
      <protection locked="0"/>
    </xf>
    <xf numFmtId="3" fontId="24" fillId="5" borderId="1" xfId="1" applyNumberFormat="1" applyFont="1" applyFill="1" applyBorder="1" applyAlignment="1" applyProtection="1">
      <alignment horizontal="left" vertical="center" wrapText="1"/>
    </xf>
    <xf numFmtId="0" fontId="19" fillId="5" borderId="1" xfId="0" applyFont="1" applyFill="1" applyBorder="1" applyProtection="1"/>
    <xf numFmtId="0" fontId="19" fillId="5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9" fillId="0" borderId="0" xfId="0" applyFont="1" applyFill="1" applyBorder="1" applyProtection="1">
      <protection locked="0"/>
    </xf>
    <xf numFmtId="0" fontId="20" fillId="5" borderId="0" xfId="3" applyFont="1" applyFill="1" applyAlignment="1" applyProtection="1">
      <alignment horizontal="center" vertical="center" wrapText="1"/>
    </xf>
    <xf numFmtId="0" fontId="19" fillId="5" borderId="0" xfId="3" applyFont="1" applyFill="1" applyAlignment="1" applyProtection="1">
      <alignment horizontal="center" vertical="center"/>
      <protection locked="0"/>
    </xf>
    <xf numFmtId="0" fontId="19" fillId="5" borderId="0" xfId="3" applyFont="1" applyFill="1" applyProtection="1"/>
    <xf numFmtId="0" fontId="19" fillId="5" borderId="3" xfId="0" applyFont="1" applyFill="1" applyBorder="1" applyAlignment="1" applyProtection="1">
      <alignment horizontal="left"/>
    </xf>
    <xf numFmtId="0" fontId="19" fillId="5" borderId="0" xfId="0" applyFont="1" applyFill="1" applyBorder="1" applyAlignment="1" applyProtection="1">
      <alignment horizontal="left"/>
    </xf>
    <xf numFmtId="0" fontId="19" fillId="5" borderId="1" xfId="2" applyFont="1" applyFill="1" applyBorder="1" applyAlignment="1" applyProtection="1">
      <alignment horizontal="right" vertical="top"/>
    </xf>
    <xf numFmtId="0" fontId="24" fillId="5" borderId="4" xfId="3" applyFont="1" applyFill="1" applyBorder="1" applyAlignment="1" applyProtection="1">
      <alignment horizontal="right"/>
    </xf>
    <xf numFmtId="0" fontId="24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Protection="1"/>
    <xf numFmtId="0" fontId="19" fillId="5" borderId="0" xfId="0" applyFont="1" applyFill="1" applyBorder="1" applyAlignment="1" applyProtection="1">
      <alignment horizontal="left" wrapText="1"/>
    </xf>
    <xf numFmtId="0" fontId="19" fillId="5" borderId="3" xfId="0" applyFont="1" applyFill="1" applyBorder="1" applyAlignment="1" applyProtection="1">
      <alignment horizontal="left" wrapText="1"/>
    </xf>
    <xf numFmtId="0" fontId="19" fillId="5" borderId="3" xfId="0" applyFont="1" applyFill="1" applyBorder="1" applyProtection="1"/>
    <xf numFmtId="0" fontId="24" fillId="5" borderId="3" xfId="0" applyFont="1" applyFill="1" applyBorder="1" applyAlignment="1" applyProtection="1">
      <alignment horizontal="center" vertical="center" wrapText="1"/>
    </xf>
    <xf numFmtId="0" fontId="24" fillId="5" borderId="1" xfId="0" applyFont="1" applyFill="1" applyBorder="1" applyAlignment="1" applyProtection="1">
      <alignment horizontal="right" vertical="center" wrapText="1"/>
    </xf>
    <xf numFmtId="0" fontId="19" fillId="5" borderId="0" xfId="0" applyFont="1" applyFill="1" applyAlignment="1" applyProtection="1">
      <alignment horizontal="center" vertical="center"/>
    </xf>
    <xf numFmtId="0" fontId="19" fillId="5" borderId="3" xfId="1" applyFont="1" applyFill="1" applyBorder="1" applyAlignment="1" applyProtection="1">
      <alignment horizontal="left" vertical="center"/>
    </xf>
    <xf numFmtId="0" fontId="26" fillId="5" borderId="8" xfId="2" applyFont="1" applyFill="1" applyBorder="1" applyAlignment="1" applyProtection="1">
      <alignment horizontal="center" vertical="top" wrapText="1"/>
    </xf>
    <xf numFmtId="0" fontId="26" fillId="5" borderId="28" xfId="2" applyFont="1" applyFill="1" applyBorder="1" applyAlignment="1" applyProtection="1">
      <alignment horizontal="center" vertical="top" wrapText="1"/>
    </xf>
    <xf numFmtId="1" fontId="26" fillId="5" borderId="28" xfId="2" applyNumberFormat="1" applyFont="1" applyFill="1" applyBorder="1" applyAlignment="1" applyProtection="1">
      <alignment horizontal="center" vertical="top" wrapText="1"/>
    </xf>
    <xf numFmtId="1" fontId="26" fillId="5" borderId="8" xfId="2" applyNumberFormat="1" applyFont="1" applyFill="1" applyBorder="1" applyAlignment="1" applyProtection="1">
      <alignment horizontal="center" vertical="top" wrapText="1"/>
    </xf>
    <xf numFmtId="0" fontId="19" fillId="0" borderId="0" xfId="0" applyFont="1" applyFill="1" applyAlignment="1" applyProtection="1">
      <alignment horizontal="center" vertical="center"/>
    </xf>
    <xf numFmtId="0" fontId="21" fillId="5" borderId="1" xfId="4" applyFont="1" applyFill="1" applyBorder="1" applyAlignment="1" applyProtection="1">
      <alignment vertical="center" wrapText="1"/>
    </xf>
    <xf numFmtId="0" fontId="23" fillId="5" borderId="5" xfId="4" applyFont="1" applyFill="1" applyBorder="1" applyAlignment="1" applyProtection="1">
      <alignment horizontal="center" vertical="center" wrapText="1"/>
    </xf>
    <xf numFmtId="0" fontId="23" fillId="5" borderId="4" xfId="4" applyFont="1" applyFill="1" applyBorder="1" applyAlignment="1" applyProtection="1">
      <alignment horizontal="center" vertical="center" wrapText="1"/>
    </xf>
    <xf numFmtId="0" fontId="23" fillId="5" borderId="1" xfId="4" applyFont="1" applyFill="1" applyBorder="1" applyAlignment="1" applyProtection="1">
      <alignment horizontal="center" vertical="center" wrapText="1"/>
    </xf>
    <xf numFmtId="0" fontId="18" fillId="5" borderId="0" xfId="0" applyFont="1" applyFill="1" applyProtection="1"/>
    <xf numFmtId="0" fontId="0" fillId="5" borderId="0" xfId="0" applyFill="1" applyProtection="1"/>
    <xf numFmtId="14" fontId="19" fillId="5" borderId="0" xfId="1" applyNumberFormat="1" applyFont="1" applyFill="1" applyBorder="1" applyAlignment="1" applyProtection="1">
      <alignment vertical="center"/>
    </xf>
    <xf numFmtId="0" fontId="19" fillId="5" borderId="0" xfId="1" applyFont="1" applyFill="1" applyBorder="1" applyAlignment="1" applyProtection="1">
      <alignment vertical="center"/>
    </xf>
    <xf numFmtId="14" fontId="19" fillId="5" borderId="0" xfId="1" applyNumberFormat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left" vertical="center"/>
    </xf>
    <xf numFmtId="0" fontId="13" fillId="5" borderId="0" xfId="0" applyFont="1" applyFill="1" applyProtection="1"/>
    <xf numFmtId="0" fontId="0" fillId="5" borderId="0" xfId="0" applyFill="1" applyProtection="1">
      <protection locked="0"/>
    </xf>
    <xf numFmtId="0" fontId="22" fillId="5" borderId="0" xfId="4" applyFont="1" applyFill="1" applyProtection="1">
      <protection locked="0"/>
    </xf>
    <xf numFmtId="0" fontId="0" fillId="5" borderId="0" xfId="0" applyFill="1" applyBorder="1" applyProtection="1"/>
    <xf numFmtId="0" fontId="23" fillId="5" borderId="5" xfId="4" applyFont="1" applyFill="1" applyBorder="1" applyAlignment="1" applyProtection="1">
      <alignment horizontal="left" vertical="center" wrapText="1"/>
    </xf>
    <xf numFmtId="0" fontId="19" fillId="5" borderId="0" xfId="3" applyFont="1" applyFill="1" applyProtection="1">
      <protection locked="0"/>
    </xf>
    <xf numFmtId="0" fontId="19" fillId="5" borderId="0" xfId="1" applyFont="1" applyFill="1" applyProtection="1">
      <protection locked="0"/>
    </xf>
    <xf numFmtId="0" fontId="25" fillId="5" borderId="0" xfId="1" applyFont="1" applyFill="1" applyAlignment="1" applyProtection="1">
      <alignment horizontal="center" vertical="center" wrapText="1"/>
      <protection locked="0"/>
    </xf>
    <xf numFmtId="0" fontId="21" fillId="5" borderId="1" xfId="4" applyFont="1" applyFill="1" applyBorder="1" applyAlignment="1" applyProtection="1">
      <alignment horizontal="center" vertical="center" wrapText="1"/>
    </xf>
    <xf numFmtId="14" fontId="29" fillId="0" borderId="2" xfId="5" applyNumberFormat="1" applyFont="1" applyBorder="1" applyAlignment="1" applyProtection="1">
      <alignment wrapText="1"/>
      <protection locked="0"/>
    </xf>
    <xf numFmtId="14" fontId="24" fillId="0" borderId="0" xfId="0" applyNumberFormat="1" applyFont="1" applyFill="1" applyBorder="1" applyAlignment="1" applyProtection="1">
      <alignment horizontal="center" vertical="center" wrapText="1"/>
    </xf>
    <xf numFmtId="0" fontId="26" fillId="0" borderId="29" xfId="2" applyFont="1" applyFill="1" applyBorder="1" applyAlignment="1" applyProtection="1">
      <alignment horizontal="center" vertical="top" wrapText="1"/>
      <protection locked="0"/>
    </xf>
    <xf numFmtId="0" fontId="28" fillId="5" borderId="1" xfId="2" applyFont="1" applyFill="1" applyBorder="1" applyAlignment="1" applyProtection="1">
      <alignment horizontal="center" vertical="top" wrapText="1"/>
    </xf>
    <xf numFmtId="1" fontId="28" fillId="5" borderId="1" xfId="2" applyNumberFormat="1" applyFont="1" applyFill="1" applyBorder="1" applyAlignment="1" applyProtection="1">
      <alignment horizontal="center" vertical="top" wrapText="1"/>
    </xf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right" vertical="center"/>
    </xf>
    <xf numFmtId="0" fontId="19" fillId="5" borderId="0" xfId="1" applyFont="1" applyFill="1" applyBorder="1" applyAlignment="1" applyProtection="1">
      <alignment horizontal="center" vertical="center"/>
      <protection locked="0"/>
    </xf>
    <xf numFmtId="14" fontId="19" fillId="0" borderId="0" xfId="1" applyNumberFormat="1" applyFont="1" applyFill="1" applyBorder="1" applyAlignment="1" applyProtection="1">
      <alignment horizontal="right" vertical="center"/>
    </xf>
    <xf numFmtId="0" fontId="28" fillId="5" borderId="6" xfId="2" applyFont="1" applyFill="1" applyBorder="1" applyAlignment="1" applyProtection="1">
      <alignment horizontal="center" vertical="top" wrapText="1"/>
    </xf>
    <xf numFmtId="1" fontId="28" fillId="5" borderId="6" xfId="2" applyNumberFormat="1" applyFont="1" applyFill="1" applyBorder="1" applyAlignment="1" applyProtection="1">
      <alignment horizontal="center" vertical="top" wrapText="1"/>
    </xf>
    <xf numFmtId="0" fontId="28" fillId="0" borderId="6" xfId="2" applyFont="1" applyFill="1" applyBorder="1" applyAlignment="1" applyProtection="1">
      <alignment horizontal="left" vertical="top"/>
    </xf>
    <xf numFmtId="0" fontId="26" fillId="0" borderId="6" xfId="2" applyFont="1" applyFill="1" applyBorder="1" applyAlignment="1" applyProtection="1">
      <alignment horizontal="center" vertical="top" wrapText="1"/>
      <protection locked="0"/>
    </xf>
    <xf numFmtId="0" fontId="26" fillId="0" borderId="0" xfId="2" applyFont="1" applyFill="1" applyBorder="1" applyAlignment="1" applyProtection="1">
      <alignment horizontal="center" vertical="top" wrapText="1"/>
      <protection locked="0"/>
    </xf>
    <xf numFmtId="1" fontId="26" fillId="0" borderId="0" xfId="2" applyNumberFormat="1" applyFont="1" applyFill="1" applyBorder="1" applyAlignment="1" applyProtection="1">
      <alignment horizontal="center" vertical="top" wrapText="1"/>
      <protection locked="0"/>
    </xf>
    <xf numFmtId="1" fontId="26" fillId="5" borderId="6" xfId="2" applyNumberFormat="1" applyFont="1" applyFill="1" applyBorder="1" applyAlignment="1" applyProtection="1">
      <alignment horizontal="center" vertical="top" wrapText="1"/>
      <protection locked="0"/>
    </xf>
    <xf numFmtId="0" fontId="26" fillId="0" borderId="6" xfId="2" applyFont="1" applyFill="1" applyBorder="1" applyAlignment="1" applyProtection="1">
      <alignment horizontal="left" vertical="top" wrapText="1"/>
      <protection locked="0"/>
    </xf>
    <xf numFmtId="1" fontId="26" fillId="0" borderId="6" xfId="2" applyNumberFormat="1" applyFont="1" applyFill="1" applyBorder="1" applyAlignment="1" applyProtection="1">
      <alignment horizontal="left" vertical="top" wrapText="1"/>
      <protection locked="0"/>
    </xf>
    <xf numFmtId="0" fontId="27" fillId="5" borderId="6" xfId="2" applyFont="1" applyFill="1" applyBorder="1" applyAlignment="1" applyProtection="1">
      <alignment horizontal="right" vertical="top" wrapText="1"/>
      <protection locked="0"/>
    </xf>
    <xf numFmtId="0" fontId="26" fillId="0" borderId="7" xfId="2" applyFont="1" applyFill="1" applyBorder="1" applyAlignment="1" applyProtection="1">
      <alignment horizontal="left" vertical="top" wrapText="1"/>
      <protection locked="0"/>
    </xf>
    <xf numFmtId="1" fontId="26" fillId="0" borderId="7" xfId="2" applyNumberFormat="1" applyFont="1" applyFill="1" applyBorder="1" applyAlignment="1" applyProtection="1">
      <alignment horizontal="left" vertical="top" wrapText="1"/>
      <protection locked="0"/>
    </xf>
    <xf numFmtId="0" fontId="28" fillId="5" borderId="31" xfId="2" applyFont="1" applyFill="1" applyBorder="1" applyAlignment="1" applyProtection="1">
      <alignment horizontal="left" vertical="top"/>
      <protection locked="0"/>
    </xf>
    <xf numFmtId="0" fontId="26" fillId="5" borderId="31" xfId="2" applyFont="1" applyFill="1" applyBorder="1" applyAlignment="1" applyProtection="1">
      <alignment horizontal="left" vertical="top" wrapText="1"/>
      <protection locked="0"/>
    </xf>
    <xf numFmtId="0" fontId="26" fillId="5" borderId="32" xfId="2" applyFont="1" applyFill="1" applyBorder="1" applyAlignment="1" applyProtection="1">
      <alignment horizontal="left" vertical="top" wrapText="1"/>
      <protection locked="0"/>
    </xf>
    <xf numFmtId="1" fontId="26" fillId="5" borderId="32" xfId="2" applyNumberFormat="1" applyFont="1" applyFill="1" applyBorder="1" applyAlignment="1" applyProtection="1">
      <alignment horizontal="left" vertical="top" wrapText="1"/>
      <protection locked="0"/>
    </xf>
    <xf numFmtId="1" fontId="26" fillId="5" borderId="33" xfId="2" applyNumberFormat="1" applyFont="1" applyFill="1" applyBorder="1" applyAlignment="1" applyProtection="1">
      <alignment horizontal="left" vertical="top" wrapText="1"/>
      <protection locked="0"/>
    </xf>
    <xf numFmtId="0" fontId="27" fillId="5" borderId="7" xfId="2" applyFont="1" applyFill="1" applyBorder="1" applyAlignment="1" applyProtection="1">
      <alignment horizontal="right" vertical="top" wrapText="1"/>
      <protection locked="0"/>
    </xf>
    <xf numFmtId="0" fontId="19" fillId="2" borderId="0" xfId="0" applyFont="1" applyFill="1" applyProtection="1">
      <protection locked="0"/>
    </xf>
    <xf numFmtId="0" fontId="0" fillId="2" borderId="0" xfId="0" applyFill="1"/>
    <xf numFmtId="0" fontId="24" fillId="2" borderId="0" xfId="0" applyFont="1" applyFill="1" applyAlignment="1" applyProtection="1">
      <alignment horizont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19" fillId="2" borderId="3" xfId="0" applyFont="1" applyFill="1" applyBorder="1" applyProtection="1">
      <protection locked="0"/>
    </xf>
    <xf numFmtId="0" fontId="0" fillId="2" borderId="0" xfId="0" applyFill="1" applyBorder="1"/>
    <xf numFmtId="0" fontId="24" fillId="2" borderId="0" xfId="0" applyFont="1" applyFill="1" applyProtection="1">
      <protection locked="0"/>
    </xf>
    <xf numFmtId="0" fontId="19" fillId="2" borderId="0" xfId="0" applyFont="1" applyFill="1" applyBorder="1" applyProtection="1">
      <protection locked="0"/>
    </xf>
    <xf numFmtId="0" fontId="18" fillId="2" borderId="0" xfId="0" applyFont="1" applyFill="1"/>
    <xf numFmtId="0" fontId="18" fillId="5" borderId="0" xfId="3" applyFont="1" applyFill="1" applyProtection="1"/>
    <xf numFmtId="0" fontId="13" fillId="5" borderId="0" xfId="3" applyFill="1" applyProtection="1"/>
    <xf numFmtId="0" fontId="13" fillId="5" borderId="0" xfId="3" applyFill="1" applyBorder="1" applyProtection="1"/>
    <xf numFmtId="0" fontId="13" fillId="0" borderId="0" xfId="3" applyProtection="1">
      <protection locked="0"/>
    </xf>
    <xf numFmtId="14" fontId="13" fillId="0" borderId="1" xfId="3" applyNumberFormat="1" applyBorder="1" applyProtection="1">
      <protection locked="0"/>
    </xf>
    <xf numFmtId="0" fontId="24" fillId="0" borderId="0" xfId="3" applyFont="1" applyProtection="1">
      <protection locked="0"/>
    </xf>
    <xf numFmtId="0" fontId="19" fillId="0" borderId="3" xfId="3" applyFont="1" applyBorder="1" applyProtection="1">
      <protection locked="0"/>
    </xf>
    <xf numFmtId="0" fontId="13" fillId="0" borderId="0" xfId="3"/>
    <xf numFmtId="0" fontId="19" fillId="0" borderId="0" xfId="0" applyFont="1" applyAlignment="1" applyProtection="1">
      <alignment horizontal="left"/>
      <protection locked="0"/>
    </xf>
    <xf numFmtId="0" fontId="19" fillId="0" borderId="5" xfId="2" applyFont="1" applyFill="1" applyBorder="1" applyAlignment="1" applyProtection="1">
      <alignment horizontal="left" vertical="center" wrapText="1" indent="2"/>
    </xf>
    <xf numFmtId="4" fontId="19" fillId="0" borderId="4" xfId="2" applyNumberFormat="1" applyFont="1" applyFill="1" applyBorder="1" applyAlignment="1" applyProtection="1">
      <alignment horizontal="right" vertical="center"/>
      <protection locked="0"/>
    </xf>
    <xf numFmtId="0" fontId="21" fillId="0" borderId="2" xfId="4" applyFont="1" applyBorder="1" applyAlignment="1" applyProtection="1">
      <alignment vertical="center" wrapText="1"/>
      <protection locked="0"/>
    </xf>
    <xf numFmtId="14" fontId="19" fillId="0" borderId="0" xfId="1" applyNumberFormat="1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9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2" fillId="2" borderId="0" xfId="4" applyFont="1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19" fillId="2" borderId="0" xfId="0" applyFont="1" applyFill="1" applyAlignment="1" applyProtection="1">
      <alignment horizontal="left"/>
      <protection locked="0"/>
    </xf>
    <xf numFmtId="0" fontId="13" fillId="2" borderId="0" xfId="0" applyFont="1" applyFill="1"/>
    <xf numFmtId="0" fontId="0" fillId="2" borderId="3" xfId="0" applyFill="1" applyBorder="1"/>
    <xf numFmtId="0" fontId="24" fillId="5" borderId="0" xfId="0" applyFont="1" applyFill="1" applyBorder="1" applyAlignment="1" applyProtection="1">
      <alignment horizontal="center"/>
      <protection locked="0"/>
    </xf>
    <xf numFmtId="0" fontId="19" fillId="5" borderId="0" xfId="0" applyFont="1" applyFill="1" applyBorder="1" applyAlignment="1" applyProtection="1">
      <alignment horizontal="center" vertical="center"/>
      <protection locked="0"/>
    </xf>
    <xf numFmtId="0" fontId="24" fillId="5" borderId="0" xfId="0" applyFont="1" applyFill="1" applyBorder="1" applyProtection="1">
      <protection locked="0"/>
    </xf>
    <xf numFmtId="0" fontId="18" fillId="5" borderId="0" xfId="0" applyFont="1" applyFill="1" applyBorder="1"/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/>
    </xf>
    <xf numFmtId="0" fontId="24" fillId="0" borderId="1" xfId="1" applyFont="1" applyFill="1" applyBorder="1" applyAlignment="1" applyProtection="1">
      <alignment horizontal="left" vertical="center" wrapText="1"/>
    </xf>
    <xf numFmtId="0" fontId="24" fillId="6" borderId="0" xfId="1" applyFont="1" applyFill="1" applyAlignment="1" applyProtection="1">
      <alignment horizontal="center" vertical="center"/>
      <protection locked="0"/>
    </xf>
    <xf numFmtId="3" fontId="24" fillId="2" borderId="1" xfId="1" applyNumberFormat="1" applyFont="1" applyFill="1" applyBorder="1" applyAlignment="1" applyProtection="1">
      <alignment horizontal="center" vertical="center"/>
      <protection locked="0"/>
    </xf>
    <xf numFmtId="3" fontId="19" fillId="6" borderId="0" xfId="1" applyNumberFormat="1" applyFont="1" applyFill="1" applyAlignment="1" applyProtection="1">
      <alignment horizontal="center" vertical="center"/>
      <protection locked="0"/>
    </xf>
    <xf numFmtId="3" fontId="19" fillId="0" borderId="0" xfId="1" applyNumberFormat="1" applyFont="1" applyAlignment="1" applyProtection="1">
      <alignment horizontal="center" vertical="center"/>
      <protection locked="0"/>
    </xf>
    <xf numFmtId="0" fontId="19" fillId="0" borderId="1" xfId="2" applyFont="1" applyFill="1" applyBorder="1" applyAlignment="1" applyProtection="1">
      <alignment horizontal="left" vertical="top"/>
      <protection locked="0"/>
    </xf>
    <xf numFmtId="0" fontId="33" fillId="6" borderId="0" xfId="0" applyFont="1" applyFill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19" fillId="0" borderId="1" xfId="1" applyFont="1" applyFill="1" applyBorder="1" applyAlignment="1" applyProtection="1">
      <alignment horizontal="left" vertical="center" wrapText="1" indent="4"/>
    </xf>
    <xf numFmtId="0" fontId="19" fillId="5" borderId="1" xfId="0" applyFont="1" applyFill="1" applyBorder="1" applyAlignment="1" applyProtection="1">
      <alignment horizontal="center"/>
    </xf>
    <xf numFmtId="0" fontId="19" fillId="0" borderId="5" xfId="0" applyFont="1" applyFill="1" applyBorder="1" applyAlignment="1" applyProtection="1">
      <alignment horizontal="left" vertical="center" indent="1"/>
    </xf>
    <xf numFmtId="0" fontId="19" fillId="5" borderId="2" xfId="0" applyFont="1" applyFill="1" applyBorder="1" applyAlignment="1" applyProtection="1">
      <alignment horizontal="center"/>
    </xf>
    <xf numFmtId="0" fontId="19" fillId="5" borderId="0" xfId="1" applyFont="1" applyFill="1" applyAlignment="1" applyProtection="1">
      <alignment wrapText="1"/>
    </xf>
    <xf numFmtId="0" fontId="19" fillId="5" borderId="0" xfId="0" applyFont="1" applyFill="1" applyBorder="1" applyAlignment="1" applyProtection="1">
      <alignment wrapText="1"/>
    </xf>
    <xf numFmtId="0" fontId="19" fillId="0" borderId="0" xfId="0" applyFont="1" applyFill="1" applyBorder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9" fillId="0" borderId="0" xfId="3" applyFont="1" applyAlignment="1" applyProtection="1">
      <alignment wrapText="1"/>
      <protection locked="0"/>
    </xf>
    <xf numFmtId="0" fontId="24" fillId="0" borderId="0" xfId="0" applyFont="1" applyAlignment="1" applyProtection="1">
      <alignment wrapText="1"/>
      <protection locked="0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1" xfId="0" applyFont="1" applyFill="1" applyBorder="1" applyAlignment="1" applyProtection="1">
      <alignment horizontal="left" vertical="center" wrapText="1" indent="2"/>
    </xf>
    <xf numFmtId="0" fontId="26" fillId="0" borderId="9" xfId="2" applyFont="1" applyFill="1" applyBorder="1" applyAlignment="1" applyProtection="1">
      <alignment horizontal="left" vertical="top" wrapText="1"/>
      <protection locked="0"/>
    </xf>
    <xf numFmtId="0" fontId="26" fillId="0" borderId="34" xfId="2" applyFont="1" applyFill="1" applyBorder="1" applyAlignment="1" applyProtection="1">
      <alignment horizontal="left" vertical="top" wrapText="1"/>
      <protection locked="0"/>
    </xf>
    <xf numFmtId="0" fontId="19" fillId="5" borderId="1" xfId="0" applyFont="1" applyFill="1" applyBorder="1" applyProtection="1">
      <protection locked="0"/>
    </xf>
    <xf numFmtId="0" fontId="24" fillId="2" borderId="1" xfId="1" applyFont="1" applyFill="1" applyBorder="1" applyAlignment="1" applyProtection="1">
      <alignment vertical="center" wrapText="1"/>
    </xf>
    <xf numFmtId="0" fontId="19" fillId="0" borderId="1" xfId="0" applyFont="1" applyFill="1" applyBorder="1" applyAlignment="1" applyProtection="1">
      <alignment horizontal="center"/>
    </xf>
    <xf numFmtId="0" fontId="24" fillId="0" borderId="5" xfId="1" applyFont="1" applyFill="1" applyBorder="1" applyAlignment="1" applyProtection="1">
      <alignment horizontal="left" vertical="center" wrapText="1"/>
    </xf>
    <xf numFmtId="0" fontId="24" fillId="2" borderId="4" xfId="0" applyFont="1" applyFill="1" applyBorder="1" applyProtection="1"/>
    <xf numFmtId="3" fontId="19" fillId="5" borderId="35" xfId="1" applyNumberFormat="1" applyFont="1" applyFill="1" applyBorder="1" applyAlignment="1" applyProtection="1">
      <alignment horizontal="right" vertical="center" wrapText="1"/>
    </xf>
    <xf numFmtId="0" fontId="24" fillId="5" borderId="2" xfId="0" applyFont="1" applyFill="1" applyBorder="1" applyProtection="1"/>
    <xf numFmtId="0" fontId="28" fillId="0" borderId="1" xfId="2" applyFont="1" applyFill="1" applyBorder="1" applyAlignment="1" applyProtection="1">
      <alignment horizontal="left" vertical="top" wrapText="1"/>
      <protection locked="0"/>
    </xf>
    <xf numFmtId="0" fontId="19" fillId="5" borderId="3" xfId="0" applyFont="1" applyFill="1" applyBorder="1" applyProtection="1">
      <protection locked="0"/>
    </xf>
    <xf numFmtId="0" fontId="0" fillId="5" borderId="3" xfId="0" applyFill="1" applyBorder="1"/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right" vertical="center"/>
    </xf>
    <xf numFmtId="0" fontId="29" fillId="0" borderId="0" xfId="9" applyFont="1" applyAlignment="1" applyProtection="1">
      <alignment vertical="center"/>
      <protection locked="0"/>
    </xf>
    <xf numFmtId="49" fontId="29" fillId="0" borderId="0" xfId="9" applyNumberFormat="1" applyFont="1" applyAlignme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21" fillId="2" borderId="0" xfId="9" applyFont="1" applyFill="1" applyBorder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/>
    </xf>
    <xf numFmtId="0" fontId="19" fillId="0" borderId="0" xfId="0" applyFont="1" applyAlignment="1" applyProtection="1">
      <alignment vertical="center"/>
      <protection locked="0"/>
    </xf>
    <xf numFmtId="14" fontId="23" fillId="2" borderId="0" xfId="9" applyNumberFormat="1" applyFont="1" applyFill="1" applyBorder="1" applyAlignment="1" applyProtection="1">
      <alignment vertical="center" wrapText="1"/>
    </xf>
    <xf numFmtId="14" fontId="21" fillId="2" borderId="3" xfId="9" applyNumberFormat="1" applyFont="1" applyFill="1" applyBorder="1" applyAlignment="1" applyProtection="1">
      <alignment horizontal="center" vertical="center"/>
    </xf>
    <xf numFmtId="14" fontId="21" fillId="2" borderId="3" xfId="9" applyNumberFormat="1" applyFont="1" applyFill="1" applyBorder="1" applyAlignment="1" applyProtection="1">
      <alignment vertical="center"/>
    </xf>
    <xf numFmtId="0" fontId="21" fillId="2" borderId="3" xfId="9" applyFont="1" applyFill="1" applyBorder="1" applyAlignment="1" applyProtection="1">
      <alignment vertical="center"/>
      <protection locked="0"/>
    </xf>
    <xf numFmtId="49" fontId="21" fillId="2" borderId="0" xfId="9" applyNumberFormat="1" applyFont="1" applyFill="1" applyBorder="1" applyAlignment="1" applyProtection="1">
      <alignment vertical="center"/>
      <protection locked="0"/>
    </xf>
    <xf numFmtId="0" fontId="21" fillId="0" borderId="0" xfId="9" applyFont="1" applyAlignment="1" applyProtection="1">
      <alignment vertical="center"/>
      <protection locked="0"/>
    </xf>
    <xf numFmtId="0" fontId="13" fillId="0" borderId="0" xfId="3" applyAlignment="1" applyProtection="1">
      <alignment vertical="center"/>
      <protection locked="0"/>
    </xf>
    <xf numFmtId="0" fontId="34" fillId="0" borderId="37" xfId="9" applyFont="1" applyBorder="1" applyAlignment="1" applyProtection="1">
      <alignment vertical="center" wrapText="1"/>
      <protection locked="0"/>
    </xf>
    <xf numFmtId="0" fontId="34" fillId="4" borderId="26" xfId="9" applyFont="1" applyFill="1" applyBorder="1" applyAlignment="1" applyProtection="1">
      <alignment vertical="center"/>
      <protection locked="0"/>
    </xf>
    <xf numFmtId="0" fontId="34" fillId="4" borderId="24" xfId="9" applyFont="1" applyFill="1" applyBorder="1" applyAlignment="1" applyProtection="1">
      <alignment vertical="center" wrapText="1"/>
      <protection locked="0"/>
    </xf>
    <xf numFmtId="0" fontId="34" fillId="4" borderId="23" xfId="9" applyFont="1" applyFill="1" applyBorder="1" applyAlignment="1" applyProtection="1">
      <alignment vertical="center" wrapText="1"/>
      <protection locked="0"/>
    </xf>
    <xf numFmtId="49" fontId="34" fillId="0" borderId="24" xfId="9" applyNumberFormat="1" applyFont="1" applyBorder="1" applyAlignment="1" applyProtection="1">
      <alignment vertical="center"/>
      <protection locked="0"/>
    </xf>
    <xf numFmtId="0" fontId="34" fillId="0" borderId="23" xfId="9" applyFont="1" applyBorder="1" applyAlignment="1" applyProtection="1">
      <alignment vertical="center" wrapText="1"/>
      <protection locked="0"/>
    </xf>
    <xf numFmtId="0" fontId="34" fillId="0" borderId="25" xfId="9" applyFont="1" applyBorder="1" applyAlignment="1" applyProtection="1">
      <alignment vertical="center"/>
      <protection locked="0"/>
    </xf>
    <xf numFmtId="0" fontId="34" fillId="0" borderId="24" xfId="9" applyFont="1" applyBorder="1" applyAlignment="1" applyProtection="1">
      <alignment vertical="center" wrapText="1"/>
      <protection locked="0"/>
    </xf>
    <xf numFmtId="14" fontId="34" fillId="0" borderId="24" xfId="9" applyNumberFormat="1" applyFont="1" applyBorder="1" applyAlignment="1" applyProtection="1">
      <alignment vertical="center" wrapText="1"/>
      <protection locked="0"/>
    </xf>
    <xf numFmtId="0" fontId="34" fillId="0" borderId="23" xfId="9" applyFont="1" applyBorder="1" applyAlignment="1" applyProtection="1">
      <alignment horizontal="center" vertical="center"/>
      <protection locked="0"/>
    </xf>
    <xf numFmtId="0" fontId="34" fillId="0" borderId="38" xfId="9" applyFont="1" applyBorder="1" applyAlignment="1" applyProtection="1">
      <alignment vertical="center" wrapText="1"/>
      <protection locked="0"/>
    </xf>
    <xf numFmtId="0" fontId="34" fillId="4" borderId="22" xfId="9" applyFont="1" applyFill="1" applyBorder="1" applyAlignment="1" applyProtection="1">
      <alignment vertical="center"/>
      <protection locked="0"/>
    </xf>
    <xf numFmtId="0" fontId="34" fillId="4" borderId="1" xfId="9" applyFont="1" applyFill="1" applyBorder="1" applyAlignment="1" applyProtection="1">
      <alignment vertical="center" wrapText="1"/>
      <protection locked="0"/>
    </xf>
    <xf numFmtId="0" fontId="34" fillId="4" borderId="21" xfId="9" applyFont="1" applyFill="1" applyBorder="1" applyAlignment="1" applyProtection="1">
      <alignment vertical="center" wrapText="1"/>
      <protection locked="0"/>
    </xf>
    <xf numFmtId="49" fontId="34" fillId="0" borderId="1" xfId="9" applyNumberFormat="1" applyFont="1" applyBorder="1" applyAlignment="1" applyProtection="1">
      <alignment vertical="center"/>
      <protection locked="0"/>
    </xf>
    <xf numFmtId="0" fontId="34" fillId="0" borderId="21" xfId="9" applyFont="1" applyBorder="1" applyAlignment="1" applyProtection="1">
      <alignment vertical="center" wrapText="1"/>
      <protection locked="0"/>
    </xf>
    <xf numFmtId="0" fontId="34" fillId="0" borderId="5" xfId="9" applyFont="1" applyBorder="1" applyAlignment="1" applyProtection="1">
      <alignment vertical="center"/>
      <protection locked="0"/>
    </xf>
    <xf numFmtId="0" fontId="34" fillId="0" borderId="2" xfId="9" applyFont="1" applyBorder="1" applyAlignment="1" applyProtection="1">
      <alignment vertical="center" wrapText="1"/>
      <protection locked="0"/>
    </xf>
    <xf numFmtId="14" fontId="34" fillId="0" borderId="2" xfId="9" applyNumberFormat="1" applyFont="1" applyBorder="1" applyAlignment="1" applyProtection="1">
      <alignment vertical="center" wrapText="1"/>
      <protection locked="0"/>
    </xf>
    <xf numFmtId="0" fontId="29" fillId="0" borderId="0" xfId="9" applyFont="1" applyAlignment="1" applyProtection="1">
      <alignment horizontal="center" vertical="center"/>
      <protection locked="0"/>
    </xf>
    <xf numFmtId="0" fontId="31" fillId="5" borderId="12" xfId="9" applyFont="1" applyFill="1" applyBorder="1" applyAlignment="1" applyProtection="1">
      <alignment horizontal="center" vertical="center"/>
    </xf>
    <xf numFmtId="0" fontId="31" fillId="5" borderId="16" xfId="9" applyFont="1" applyFill="1" applyBorder="1" applyAlignment="1" applyProtection="1">
      <alignment horizontal="center" vertical="center"/>
    </xf>
    <xf numFmtId="0" fontId="31" fillId="5" borderId="15" xfId="9" applyFont="1" applyFill="1" applyBorder="1" applyAlignment="1" applyProtection="1">
      <alignment horizontal="center" vertical="center"/>
    </xf>
    <xf numFmtId="0" fontId="31" fillId="5" borderId="13" xfId="9" applyFont="1" applyFill="1" applyBorder="1" applyAlignment="1" applyProtection="1">
      <alignment horizontal="center" vertical="center"/>
    </xf>
    <xf numFmtId="0" fontId="31" fillId="5" borderId="14" xfId="9" applyFont="1" applyFill="1" applyBorder="1" applyAlignment="1" applyProtection="1">
      <alignment horizontal="center" vertical="center"/>
    </xf>
    <xf numFmtId="0" fontId="31" fillId="0" borderId="0" xfId="9" applyFont="1" applyAlignment="1" applyProtection="1">
      <alignment horizontal="center" vertical="center" wrapText="1"/>
      <protection locked="0"/>
    </xf>
    <xf numFmtId="0" fontId="31" fillId="5" borderId="11" xfId="9" applyFont="1" applyFill="1" applyBorder="1" applyAlignment="1" applyProtection="1">
      <alignment horizontal="center" vertical="center" wrapText="1"/>
    </xf>
    <xf numFmtId="0" fontId="31" fillId="4" borderId="16" xfId="9" applyFont="1" applyFill="1" applyBorder="1" applyAlignment="1" applyProtection="1">
      <alignment horizontal="center" vertical="center" wrapText="1"/>
    </xf>
    <xf numFmtId="0" fontId="31" fillId="4" borderId="14" xfId="9" applyFont="1" applyFill="1" applyBorder="1" applyAlignment="1" applyProtection="1">
      <alignment horizontal="center" vertical="center" wrapText="1"/>
    </xf>
    <xf numFmtId="0" fontId="31" fillId="4" borderId="13" xfId="9" applyFont="1" applyFill="1" applyBorder="1" applyAlignment="1" applyProtection="1">
      <alignment horizontal="center" vertical="center" wrapText="1"/>
    </xf>
    <xf numFmtId="0" fontId="31" fillId="3" borderId="16" xfId="9" applyFont="1" applyFill="1" applyBorder="1" applyAlignment="1" applyProtection="1">
      <alignment horizontal="center" vertical="center" wrapText="1"/>
    </xf>
    <xf numFmtId="0" fontId="31" fillId="3" borderId="17" xfId="9" applyFont="1" applyFill="1" applyBorder="1" applyAlignment="1" applyProtection="1">
      <alignment horizontal="center" vertical="center" wrapText="1"/>
    </xf>
    <xf numFmtId="49" fontId="31" fillId="3" borderId="14" xfId="9" applyNumberFormat="1" applyFont="1" applyFill="1" applyBorder="1" applyAlignment="1" applyProtection="1">
      <alignment horizontal="center" vertical="center" wrapText="1"/>
    </xf>
    <xf numFmtId="0" fontId="31" fillId="3" borderId="10" xfId="9" applyFont="1" applyFill="1" applyBorder="1" applyAlignment="1" applyProtection="1">
      <alignment horizontal="center" vertical="center" wrapText="1"/>
    </xf>
    <xf numFmtId="0" fontId="31" fillId="5" borderId="15" xfId="9" applyFont="1" applyFill="1" applyBorder="1" applyAlignment="1" applyProtection="1">
      <alignment horizontal="center" vertical="center" wrapText="1"/>
    </xf>
    <xf numFmtId="0" fontId="31" fillId="5" borderId="14" xfId="9" applyFont="1" applyFill="1" applyBorder="1" applyAlignment="1" applyProtection="1">
      <alignment horizontal="center" vertical="center" wrapText="1"/>
    </xf>
    <xf numFmtId="0" fontId="31" fillId="5" borderId="13" xfId="9" applyFont="1" applyFill="1" applyBorder="1" applyAlignment="1" applyProtection="1">
      <alignment horizontal="center" vertical="center" wrapText="1"/>
    </xf>
    <xf numFmtId="0" fontId="29" fillId="5" borderId="40" xfId="9" applyFont="1" applyFill="1" applyBorder="1" applyAlignment="1" applyProtection="1">
      <alignment vertical="center"/>
    </xf>
    <xf numFmtId="0" fontId="19" fillId="5" borderId="0" xfId="0" applyFont="1" applyFill="1" applyBorder="1" applyAlignment="1">
      <alignment vertical="center"/>
    </xf>
    <xf numFmtId="0" fontId="29" fillId="5" borderId="0" xfId="9" applyFont="1" applyFill="1" applyBorder="1" applyAlignment="1" applyProtection="1">
      <alignment vertical="center"/>
    </xf>
    <xf numFmtId="0" fontId="30" fillId="5" borderId="0" xfId="9" applyFont="1" applyFill="1" applyBorder="1" applyAlignment="1" applyProtection="1">
      <alignment vertical="center"/>
    </xf>
    <xf numFmtId="0" fontId="29" fillId="5" borderId="41" xfId="9" applyFont="1" applyFill="1" applyBorder="1" applyAlignment="1" applyProtection="1">
      <alignment vertical="center"/>
    </xf>
    <xf numFmtId="0" fontId="21" fillId="5" borderId="40" xfId="9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vertical="center"/>
      <protection locked="0"/>
    </xf>
    <xf numFmtId="49" fontId="21" fillId="5" borderId="0" xfId="9" applyNumberFormat="1" applyFont="1" applyFill="1" applyBorder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167" fontId="21" fillId="5" borderId="0" xfId="9" applyNumberFormat="1" applyFont="1" applyFill="1" applyBorder="1" applyAlignment="1" applyProtection="1">
      <alignment vertical="center"/>
    </xf>
    <xf numFmtId="0" fontId="23" fillId="5" borderId="0" xfId="9" applyFont="1" applyFill="1" applyBorder="1" applyAlignment="1" applyProtection="1">
      <alignment horizontal="right" vertical="center"/>
    </xf>
    <xf numFmtId="0" fontId="21" fillId="5" borderId="41" xfId="9" applyFont="1" applyFill="1" applyBorder="1" applyAlignment="1" applyProtection="1">
      <alignment vertical="center"/>
    </xf>
    <xf numFmtId="14" fontId="21" fillId="0" borderId="40" xfId="9" applyNumberFormat="1" applyFont="1" applyBorder="1" applyAlignment="1" applyProtection="1">
      <alignment vertical="center"/>
      <protection locked="0"/>
    </xf>
    <xf numFmtId="0" fontId="19" fillId="5" borderId="0" xfId="0" applyFont="1" applyFill="1" applyBorder="1" applyAlignment="1" applyProtection="1">
      <alignment vertical="center"/>
    </xf>
    <xf numFmtId="0" fontId="19" fillId="5" borderId="41" xfId="0" applyFont="1" applyFill="1" applyBorder="1" applyAlignment="1" applyProtection="1">
      <alignment vertical="center"/>
    </xf>
    <xf numFmtId="0" fontId="21" fillId="5" borderId="40" xfId="9" applyFont="1" applyFill="1" applyBorder="1" applyAlignment="1" applyProtection="1">
      <alignment horizontal="right" vertical="center"/>
    </xf>
    <xf numFmtId="0" fontId="24" fillId="5" borderId="0" xfId="0" applyFont="1" applyFill="1" applyBorder="1" applyAlignment="1" applyProtection="1">
      <alignment vertical="center"/>
    </xf>
    <xf numFmtId="0" fontId="24" fillId="5" borderId="41" xfId="0" applyFont="1" applyFill="1" applyBorder="1" applyAlignment="1" applyProtection="1">
      <alignment vertical="center"/>
    </xf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24" fillId="5" borderId="0" xfId="0" applyFont="1" applyFill="1" applyAlignment="1" applyProtection="1">
      <alignment horizontal="left" vertical="center"/>
    </xf>
    <xf numFmtId="168" fontId="34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1" fillId="2" borderId="0" xfId="10" applyNumberFormat="1" applyFont="1" applyFill="1" applyBorder="1" applyAlignment="1" applyProtection="1">
      <alignment vertical="center"/>
    </xf>
    <xf numFmtId="0" fontId="21" fillId="2" borderId="0" xfId="10" applyFont="1" applyFill="1" applyBorder="1" applyAlignment="1" applyProtection="1">
      <alignment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3" fillId="2" borderId="0" xfId="10" applyNumberFormat="1" applyFont="1" applyFill="1" applyBorder="1" applyAlignment="1" applyProtection="1">
      <alignment horizontal="center" vertical="center"/>
    </xf>
    <xf numFmtId="14" fontId="23" fillId="2" borderId="0" xfId="10" applyNumberFormat="1" applyFont="1" applyFill="1" applyBorder="1" applyAlignment="1" applyProtection="1">
      <alignment vertical="center"/>
    </xf>
    <xf numFmtId="14" fontId="23" fillId="2" borderId="0" xfId="10" applyNumberFormat="1" applyFont="1" applyFill="1" applyBorder="1" applyAlignment="1" applyProtection="1">
      <alignment vertical="center" wrapText="1"/>
    </xf>
    <xf numFmtId="0" fontId="19" fillId="2" borderId="0" xfId="1" applyFont="1" applyFill="1" applyBorder="1" applyAlignment="1" applyProtection="1">
      <alignment horizontal="left" vertical="center" wrapText="1" indent="1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/>
    <xf numFmtId="0" fontId="24" fillId="5" borderId="1" xfId="1" applyFont="1" applyFill="1" applyBorder="1" applyAlignment="1" applyProtection="1">
      <alignment horizontal="left" vertical="center" wrapText="1" indent="1"/>
    </xf>
    <xf numFmtId="0" fontId="24" fillId="5" borderId="1" xfId="0" applyFont="1" applyFill="1" applyBorder="1" applyProtection="1">
      <protection locked="0"/>
    </xf>
    <xf numFmtId="0" fontId="19" fillId="5" borderId="0" xfId="1" applyFont="1" applyFill="1" applyBorder="1" applyAlignment="1" applyProtection="1">
      <alignment horizontal="center" vertical="center"/>
    </xf>
    <xf numFmtId="0" fontId="28" fillId="5" borderId="6" xfId="2" applyFont="1" applyFill="1" applyBorder="1" applyAlignment="1" applyProtection="1">
      <alignment horizontal="center" vertical="center" wrapText="1"/>
    </xf>
    <xf numFmtId="1" fontId="28" fillId="5" borderId="6" xfId="2" applyNumberFormat="1" applyFont="1" applyFill="1" applyBorder="1" applyAlignment="1" applyProtection="1">
      <alignment horizontal="center" vertical="center" wrapText="1"/>
    </xf>
    <xf numFmtId="0" fontId="32" fillId="2" borderId="0" xfId="0" applyFont="1" applyFill="1" applyBorder="1" applyProtection="1"/>
    <xf numFmtId="0" fontId="32" fillId="2" borderId="0" xfId="0" applyFont="1" applyFill="1" applyBorder="1" applyAlignment="1" applyProtection="1">
      <alignment horizontal="center" vertical="center"/>
    </xf>
    <xf numFmtId="0" fontId="33" fillId="5" borderId="41" xfId="0" applyFont="1" applyFill="1" applyBorder="1" applyAlignment="1">
      <alignment vertical="center"/>
    </xf>
    <xf numFmtId="2" fontId="26" fillId="0" borderId="27" xfId="2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 applyProtection="1">
      <alignment vertical="top" wrapText="1"/>
      <protection locked="0"/>
    </xf>
    <xf numFmtId="14" fontId="19" fillId="0" borderId="0" xfId="1" applyNumberFormat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center" vertical="center"/>
    </xf>
    <xf numFmtId="0" fontId="19" fillId="5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right" vertical="center"/>
    </xf>
    <xf numFmtId="0" fontId="21" fillId="5" borderId="0" xfId="9" applyFont="1" applyFill="1" applyAlignment="1" applyProtection="1">
      <alignment vertical="center"/>
      <protection locked="0"/>
    </xf>
    <xf numFmtId="14" fontId="23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left" vertical="center"/>
    </xf>
    <xf numFmtId="0" fontId="33" fillId="5" borderId="0" xfId="0" applyFont="1" applyFill="1" applyProtection="1"/>
    <xf numFmtId="0" fontId="24" fillId="0" borderId="2" xfId="1" applyFont="1" applyFill="1" applyBorder="1" applyAlignment="1" applyProtection="1">
      <alignment horizontal="left" vertical="center" wrapText="1" indent="1"/>
    </xf>
    <xf numFmtId="0" fontId="19" fillId="0" borderId="1" xfId="1" applyFont="1" applyBorder="1" applyAlignment="1">
      <alignment horizontal="left" vertical="center" wrapText="1"/>
    </xf>
    <xf numFmtId="0" fontId="19" fillId="0" borderId="1" xfId="3" applyFont="1" applyBorder="1" applyProtection="1">
      <protection locked="0"/>
    </xf>
    <xf numFmtId="0" fontId="19" fillId="5" borderId="0" xfId="3" applyFont="1" applyFill="1" applyBorder="1" applyProtection="1"/>
    <xf numFmtId="0" fontId="24" fillId="2" borderId="0" xfId="3" applyFont="1" applyFill="1" applyBorder="1" applyAlignment="1" applyProtection="1">
      <alignment horizontal="left"/>
    </xf>
    <xf numFmtId="0" fontId="19" fillId="2" borderId="0" xfId="3" applyFont="1" applyFill="1" applyBorder="1" applyProtection="1"/>
    <xf numFmtId="0" fontId="13" fillId="2" borderId="0" xfId="3" applyFill="1" applyBorder="1" applyProtection="1"/>
    <xf numFmtId="0" fontId="13" fillId="2" borderId="0" xfId="3" applyFill="1" applyProtection="1"/>
    <xf numFmtId="0" fontId="13" fillId="2" borderId="0" xfId="3" applyFill="1"/>
    <xf numFmtId="0" fontId="13" fillId="5" borderId="0" xfId="3" applyFont="1" applyFill="1" applyProtection="1"/>
    <xf numFmtId="0" fontId="23" fillId="5" borderId="5" xfId="15" applyFont="1" applyFill="1" applyBorder="1" applyAlignment="1" applyProtection="1">
      <alignment horizontal="center" vertical="center" wrapText="1"/>
    </xf>
    <xf numFmtId="0" fontId="23" fillId="5" borderId="1" xfId="15" applyFont="1" applyFill="1" applyBorder="1" applyAlignment="1" applyProtection="1">
      <alignment horizontal="center" vertical="center" wrapText="1"/>
    </xf>
    <xf numFmtId="0" fontId="21" fillId="0" borderId="1" xfId="15" applyFont="1" applyBorder="1" applyAlignment="1" applyProtection="1">
      <alignment horizontal="center" vertical="center" wrapText="1"/>
      <protection locked="0"/>
    </xf>
    <xf numFmtId="0" fontId="21" fillId="0" borderId="1" xfId="15" applyFont="1" applyBorder="1" applyAlignment="1" applyProtection="1">
      <alignment vertical="center" wrapText="1"/>
      <protection locked="0"/>
    </xf>
    <xf numFmtId="0" fontId="22" fillId="0" borderId="0" xfId="15" applyFont="1" applyProtection="1">
      <protection locked="0"/>
    </xf>
    <xf numFmtId="0" fontId="24" fillId="0" borderId="0" xfId="3" applyFont="1" applyAlignment="1" applyProtection="1">
      <alignment horizontal="center"/>
      <protection locked="0"/>
    </xf>
    <xf numFmtId="0" fontId="13" fillId="0" borderId="3" xfId="3" applyBorder="1"/>
    <xf numFmtId="0" fontId="13" fillId="2" borderId="0" xfId="3" applyFill="1" applyProtection="1">
      <protection locked="0"/>
    </xf>
    <xf numFmtId="0" fontId="22" fillId="2" borderId="0" xfId="15" applyFont="1" applyFill="1" applyProtection="1">
      <protection locked="0"/>
    </xf>
    <xf numFmtId="0" fontId="19" fillId="2" borderId="0" xfId="3" applyFont="1" applyFill="1" applyProtection="1">
      <protection locked="0"/>
    </xf>
    <xf numFmtId="0" fontId="24" fillId="2" borderId="0" xfId="3" applyFont="1" applyFill="1" applyAlignment="1" applyProtection="1">
      <alignment horizontal="center"/>
      <protection locked="0"/>
    </xf>
    <xf numFmtId="0" fontId="19" fillId="2" borderId="0" xfId="3" applyFont="1" applyFill="1" applyAlignment="1" applyProtection="1">
      <alignment horizontal="center" vertical="center"/>
      <protection locked="0"/>
    </xf>
    <xf numFmtId="0" fontId="19" fillId="2" borderId="3" xfId="3" applyFont="1" applyFill="1" applyBorder="1" applyProtection="1">
      <protection locked="0"/>
    </xf>
    <xf numFmtId="0" fontId="13" fillId="2" borderId="3" xfId="3" applyFill="1" applyBorder="1"/>
    <xf numFmtId="0" fontId="24" fillId="2" borderId="0" xfId="3" applyFont="1" applyFill="1" applyProtection="1">
      <protection locked="0"/>
    </xf>
    <xf numFmtId="0" fontId="19" fillId="2" borderId="0" xfId="3" applyFont="1" applyFill="1" applyBorder="1" applyProtection="1">
      <protection locked="0"/>
    </xf>
    <xf numFmtId="0" fontId="18" fillId="2" borderId="0" xfId="3" applyFont="1" applyFill="1"/>
    <xf numFmtId="0" fontId="19" fillId="5" borderId="0" xfId="3" applyFont="1" applyFill="1" applyAlignment="1" applyProtection="1">
      <alignment horizontal="left" vertical="center"/>
    </xf>
    <xf numFmtId="0" fontId="13" fillId="5" borderId="0" xfId="3" applyFill="1" applyBorder="1"/>
    <xf numFmtId="0" fontId="23" fillId="4" borderId="1" xfId="3" applyFont="1" applyFill="1" applyBorder="1" applyAlignment="1">
      <alignment horizontal="center" vertical="center"/>
    </xf>
    <xf numFmtId="0" fontId="23" fillId="4" borderId="1" xfId="3" applyFont="1" applyFill="1" applyBorder="1" applyAlignment="1">
      <alignment horizontal="center" vertical="center" wrapText="1"/>
    </xf>
    <xf numFmtId="0" fontId="23" fillId="0" borderId="1" xfId="3" applyFont="1" applyBorder="1" applyAlignment="1">
      <alignment horizontal="left" vertical="center"/>
    </xf>
    <xf numFmtId="0" fontId="21" fillId="0" borderId="1" xfId="3" applyFont="1" applyBorder="1"/>
    <xf numFmtId="0" fontId="23" fillId="0" borderId="1" xfId="3" applyFont="1" applyBorder="1" applyAlignment="1">
      <alignment horizontal="center"/>
    </xf>
    <xf numFmtId="0" fontId="21" fillId="0" borderId="1" xfId="3" applyFont="1" applyBorder="1" applyAlignment="1">
      <alignment horizontal="right"/>
    </xf>
    <xf numFmtId="0" fontId="23" fillId="0" borderId="1" xfId="3" applyFont="1" applyBorder="1" applyAlignment="1">
      <alignment horizontal="center" vertical="center"/>
    </xf>
    <xf numFmtId="0" fontId="21" fillId="0" borderId="1" xfId="3" applyFont="1" applyBorder="1" applyAlignment="1">
      <alignment horizontal="left" vertical="center"/>
    </xf>
    <xf numFmtId="0" fontId="13" fillId="0" borderId="0" xfId="3" applyFill="1"/>
    <xf numFmtId="0" fontId="18" fillId="0" borderId="0" xfId="3" applyFont="1"/>
    <xf numFmtId="0" fontId="19" fillId="0" borderId="0" xfId="3" applyFont="1" applyFill="1" applyBorder="1" applyProtection="1">
      <protection locked="0"/>
    </xf>
    <xf numFmtId="0" fontId="19" fillId="0" borderId="0" xfId="3" applyFont="1" applyFill="1" applyProtection="1">
      <protection locked="0"/>
    </xf>
    <xf numFmtId="0" fontId="21" fillId="0" borderId="0" xfId="3" applyFont="1" applyBorder="1"/>
    <xf numFmtId="0" fontId="21" fillId="0" borderId="0" xfId="3" applyFont="1" applyBorder="1" applyAlignment="1">
      <alignment horizontal="left" vertical="center"/>
    </xf>
    <xf numFmtId="0" fontId="21" fillId="0" borderId="0" xfId="3" applyFont="1" applyBorder="1" applyAlignment="1">
      <alignment horizontal="right"/>
    </xf>
    <xf numFmtId="0" fontId="19" fillId="2" borderId="0" xfId="0" applyFont="1" applyFill="1" applyBorder="1" applyAlignment="1" applyProtection="1">
      <alignment horizontal="left"/>
    </xf>
    <xf numFmtId="3" fontId="21" fillId="2" borderId="1" xfId="3" applyNumberFormat="1" applyFont="1" applyFill="1" applyBorder="1"/>
    <xf numFmtId="3" fontId="21" fillId="0" borderId="1" xfId="3" applyNumberFormat="1" applyFont="1" applyBorder="1"/>
    <xf numFmtId="2" fontId="19" fillId="0" borderId="1" xfId="2" applyNumberFormat="1" applyFont="1" applyFill="1" applyBorder="1" applyAlignment="1" applyProtection="1">
      <alignment horizontal="right" vertical="center"/>
      <protection locked="0"/>
    </xf>
    <xf numFmtId="0" fontId="34" fillId="4" borderId="1" xfId="22" applyFont="1" applyFill="1" applyBorder="1" applyAlignment="1" applyProtection="1">
      <alignment vertical="center" wrapText="1"/>
      <protection locked="0"/>
    </xf>
    <xf numFmtId="0" fontId="34" fillId="0" borderId="2" xfId="22" applyFont="1" applyBorder="1" applyAlignment="1" applyProtection="1">
      <alignment vertical="center" wrapText="1"/>
      <protection locked="0"/>
    </xf>
    <xf numFmtId="0" fontId="34" fillId="0" borderId="39" xfId="22" applyFont="1" applyBorder="1" applyAlignment="1" applyProtection="1">
      <alignment vertical="center" wrapText="1"/>
      <protection locked="0"/>
    </xf>
    <xf numFmtId="49" fontId="34" fillId="0" borderId="2" xfId="22" applyNumberFormat="1" applyFont="1" applyBorder="1" applyAlignment="1" applyProtection="1">
      <alignment vertical="center"/>
      <protection locked="0"/>
    </xf>
    <xf numFmtId="0" fontId="34" fillId="0" borderId="18" xfId="22" applyFont="1" applyBorder="1" applyAlignment="1" applyProtection="1">
      <alignment vertical="center" wrapText="1"/>
      <protection locked="0"/>
    </xf>
    <xf numFmtId="0" fontId="34" fillId="0" borderId="18" xfId="22" applyFont="1" applyBorder="1" applyAlignment="1" applyProtection="1">
      <alignment horizontal="center" vertical="center"/>
      <protection locked="0"/>
    </xf>
    <xf numFmtId="2" fontId="34" fillId="0" borderId="19" xfId="22" applyNumberFormat="1" applyFont="1" applyBorder="1" applyAlignment="1" applyProtection="1">
      <alignment horizontal="right" vertical="center"/>
      <protection locked="0"/>
    </xf>
    <xf numFmtId="0" fontId="19" fillId="0" borderId="1" xfId="0" applyFont="1" applyBorder="1" applyProtection="1">
      <protection locked="0"/>
    </xf>
    <xf numFmtId="0" fontId="24" fillId="5" borderId="1" xfId="0" applyFont="1" applyFill="1" applyBorder="1" applyProtection="1"/>
    <xf numFmtId="0" fontId="19" fillId="5" borderId="1" xfId="0" applyFont="1" applyFill="1" applyBorder="1" applyProtection="1"/>
    <xf numFmtId="0" fontId="19" fillId="5" borderId="1" xfId="0" applyFont="1" applyFill="1" applyBorder="1" applyProtection="1">
      <protection locked="0"/>
    </xf>
    <xf numFmtId="0" fontId="34" fillId="0" borderId="38" xfId="22" applyFont="1" applyBorder="1" applyAlignment="1" applyProtection="1">
      <alignment vertical="center" wrapText="1"/>
      <protection locked="0"/>
    </xf>
    <xf numFmtId="0" fontId="34" fillId="4" borderId="22" xfId="22" applyFont="1" applyFill="1" applyBorder="1" applyAlignment="1" applyProtection="1">
      <alignment vertical="center"/>
      <protection locked="0"/>
    </xf>
    <xf numFmtId="0" fontId="34" fillId="4" borderId="1" xfId="22" applyFont="1" applyFill="1" applyBorder="1" applyAlignment="1" applyProtection="1">
      <alignment vertical="center" wrapText="1"/>
      <protection locked="0"/>
    </xf>
    <xf numFmtId="0" fontId="34" fillId="4" borderId="21" xfId="22" applyFont="1" applyFill="1" applyBorder="1" applyAlignment="1" applyProtection="1">
      <alignment vertical="center" wrapText="1"/>
      <protection locked="0"/>
    </xf>
    <xf numFmtId="49" fontId="34" fillId="0" borderId="1" xfId="22" applyNumberFormat="1" applyFont="1" applyBorder="1" applyAlignment="1" applyProtection="1">
      <alignment vertical="center"/>
      <protection locked="0"/>
    </xf>
    <xf numFmtId="0" fontId="34" fillId="0" borderId="21" xfId="22" applyFont="1" applyBorder="1" applyAlignment="1" applyProtection="1">
      <alignment vertical="center" wrapText="1"/>
      <protection locked="0"/>
    </xf>
    <xf numFmtId="0" fontId="34" fillId="0" borderId="5" xfId="22" applyFont="1" applyBorder="1" applyAlignment="1" applyProtection="1">
      <alignment vertical="center"/>
      <protection locked="0"/>
    </xf>
    <xf numFmtId="0" fontId="34" fillId="0" borderId="2" xfId="22" applyFont="1" applyBorder="1" applyAlignment="1" applyProtection="1">
      <alignment vertical="center" wrapText="1"/>
      <protection locked="0"/>
    </xf>
    <xf numFmtId="14" fontId="34" fillId="0" borderId="2" xfId="22" applyNumberFormat="1" applyFont="1" applyBorder="1" applyAlignment="1" applyProtection="1">
      <alignment vertical="center" wrapText="1"/>
      <protection locked="0"/>
    </xf>
    <xf numFmtId="0" fontId="34" fillId="0" borderId="21" xfId="22" applyFont="1" applyBorder="1" applyAlignment="1" applyProtection="1">
      <alignment horizontal="center" vertical="center"/>
      <protection locked="0"/>
    </xf>
    <xf numFmtId="0" fontId="34" fillId="0" borderId="39" xfId="22" applyFont="1" applyBorder="1" applyAlignment="1" applyProtection="1">
      <alignment vertical="center" wrapText="1"/>
      <protection locked="0"/>
    </xf>
    <xf numFmtId="0" fontId="34" fillId="4" borderId="20" xfId="22" applyFont="1" applyFill="1" applyBorder="1" applyAlignment="1" applyProtection="1">
      <alignment vertical="center"/>
      <protection locked="0"/>
    </xf>
    <xf numFmtId="0" fontId="34" fillId="4" borderId="18" xfId="22" applyFont="1" applyFill="1" applyBorder="1" applyAlignment="1" applyProtection="1">
      <alignment vertical="center" wrapText="1"/>
      <protection locked="0"/>
    </xf>
    <xf numFmtId="49" fontId="34" fillId="0" borderId="2" xfId="22" applyNumberFormat="1" applyFont="1" applyBorder="1" applyAlignment="1" applyProtection="1">
      <alignment vertical="center"/>
      <protection locked="0"/>
    </xf>
    <xf numFmtId="0" fontId="34" fillId="0" borderId="18" xfId="22" applyFont="1" applyBorder="1" applyAlignment="1" applyProtection="1">
      <alignment vertical="center" wrapText="1"/>
      <protection locked="0"/>
    </xf>
    <xf numFmtId="0" fontId="34" fillId="0" borderId="18" xfId="22" applyFont="1" applyBorder="1" applyAlignment="1" applyProtection="1">
      <alignment horizontal="center" vertical="center"/>
      <protection locked="0"/>
    </xf>
    <xf numFmtId="0" fontId="19" fillId="0" borderId="1" xfId="0" applyFont="1" applyBorder="1" applyProtection="1">
      <protection locked="0"/>
    </xf>
    <xf numFmtId="0" fontId="19" fillId="0" borderId="1" xfId="1" applyFont="1" applyBorder="1" applyAlignment="1">
      <alignment horizontal="left" vertical="center" wrapText="1" indent="1"/>
    </xf>
    <xf numFmtId="49" fontId="19" fillId="0" borderId="1" xfId="1" applyNumberFormat="1" applyFont="1" applyBorder="1" applyAlignment="1">
      <alignment horizontal="left" vertical="center" wrapText="1" indent="1"/>
    </xf>
    <xf numFmtId="0" fontId="24" fillId="0" borderId="1" xfId="1" applyFont="1" applyBorder="1" applyAlignment="1">
      <alignment horizontal="left" vertical="center" wrapText="1" indent="1"/>
    </xf>
    <xf numFmtId="0" fontId="37" fillId="0" borderId="1" xfId="3" applyFont="1" applyBorder="1" applyAlignment="1" applyProtection="1">
      <alignment horizontal="left" vertical="center"/>
      <protection locked="0"/>
    </xf>
    <xf numFmtId="0" fontId="27" fillId="0" borderId="6" xfId="2" applyFont="1" applyBorder="1" applyAlignment="1" applyProtection="1">
      <alignment horizontal="center" vertical="center" wrapText="1"/>
      <protection locked="0"/>
    </xf>
    <xf numFmtId="14" fontId="29" fillId="0" borderId="2" xfId="26" applyNumberFormat="1" applyFont="1" applyBorder="1" applyAlignment="1" applyProtection="1">
      <alignment horizontal="center" vertical="center" wrapText="1"/>
      <protection locked="0"/>
    </xf>
    <xf numFmtId="0" fontId="29" fillId="0" borderId="2" xfId="26" applyFont="1" applyBorder="1" applyAlignment="1" applyProtection="1">
      <alignment horizontal="center" vertical="center" wrapText="1"/>
      <protection locked="0"/>
    </xf>
    <xf numFmtId="1" fontId="26" fillId="0" borderId="2" xfId="2" applyNumberFormat="1" applyFont="1" applyBorder="1" applyAlignment="1" applyProtection="1">
      <alignment horizontal="center" vertical="center" wrapText="1"/>
      <protection locked="0"/>
    </xf>
    <xf numFmtId="1" fontId="26" fillId="0" borderId="30" xfId="2" applyNumberFormat="1" applyFont="1" applyBorder="1" applyAlignment="1" applyProtection="1">
      <alignment horizontal="center" vertical="center" wrapText="1"/>
      <protection locked="0"/>
    </xf>
    <xf numFmtId="168" fontId="34" fillId="2" borderId="2" xfId="22" applyNumberFormat="1" applyFont="1" applyFill="1" applyBorder="1" applyAlignment="1" applyProtection="1">
      <alignment horizontal="left" vertical="center" wrapText="1"/>
      <protection locked="0"/>
    </xf>
    <xf numFmtId="0" fontId="34" fillId="0" borderId="18" xfId="9" applyFont="1" applyBorder="1" applyAlignment="1" applyProtection="1">
      <alignment vertical="center" wrapText="1"/>
      <protection locked="0"/>
    </xf>
    <xf numFmtId="0" fontId="34" fillId="4" borderId="42" xfId="9" applyFont="1" applyFill="1" applyBorder="1" applyAlignment="1" applyProtection="1">
      <alignment vertical="center" wrapText="1"/>
      <protection locked="0"/>
    </xf>
    <xf numFmtId="0" fontId="34" fillId="0" borderId="2" xfId="28" applyFont="1" applyBorder="1" applyAlignment="1" applyProtection="1">
      <alignment vertical="center" wrapText="1"/>
      <protection locked="0"/>
    </xf>
    <xf numFmtId="0" fontId="34" fillId="0" borderId="5" xfId="28" applyFont="1" applyBorder="1" applyAlignment="1" applyProtection="1">
      <alignment vertical="center"/>
      <protection locked="0"/>
    </xf>
    <xf numFmtId="0" fontId="34" fillId="0" borderId="21" xfId="28" applyFont="1" applyBorder="1" applyAlignment="1" applyProtection="1">
      <alignment vertical="center" wrapText="1"/>
      <protection locked="0"/>
    </xf>
    <xf numFmtId="49" fontId="34" fillId="0" borderId="1" xfId="28" applyNumberFormat="1" applyFont="1" applyBorder="1" applyAlignment="1" applyProtection="1">
      <alignment vertical="center"/>
      <protection locked="0"/>
    </xf>
    <xf numFmtId="0" fontId="34" fillId="4" borderId="21" xfId="28" applyFont="1" applyFill="1" applyBorder="1" applyAlignment="1" applyProtection="1">
      <alignment vertical="center" wrapText="1"/>
      <protection locked="0"/>
    </xf>
    <xf numFmtId="0" fontId="34" fillId="4" borderId="1" xfId="28" applyFont="1" applyFill="1" applyBorder="1" applyAlignment="1" applyProtection="1">
      <alignment vertical="center" wrapText="1"/>
      <protection locked="0"/>
    </xf>
    <xf numFmtId="168" fontId="34" fillId="2" borderId="2" xfId="28" applyNumberFormat="1" applyFont="1" applyFill="1" applyBorder="1" applyAlignment="1" applyProtection="1">
      <alignment horizontal="left" vertical="center" wrapText="1"/>
      <protection locked="0"/>
    </xf>
    <xf numFmtId="0" fontId="34" fillId="2" borderId="2" xfId="28" applyFont="1" applyFill="1" applyBorder="1" applyAlignment="1" applyProtection="1">
      <alignment horizontal="left" vertical="center" wrapText="1"/>
      <protection locked="0"/>
    </xf>
    <xf numFmtId="1" fontId="26" fillId="0" borderId="6" xfId="2" applyNumberFormat="1" applyFont="1" applyBorder="1" applyAlignment="1" applyProtection="1">
      <alignment horizontal="left" vertical="top" wrapText="1"/>
      <protection locked="0"/>
    </xf>
    <xf numFmtId="0" fontId="26" fillId="0" borderId="6" xfId="2" applyFont="1" applyBorder="1" applyAlignment="1" applyProtection="1">
      <alignment horizontal="left" vertical="top" wrapText="1"/>
      <protection locked="0"/>
    </xf>
    <xf numFmtId="0" fontId="19" fillId="7" borderId="0" xfId="3" applyFont="1" applyFill="1" applyProtection="1">
      <protection locked="0"/>
    </xf>
    <xf numFmtId="3" fontId="19" fillId="0" borderId="1" xfId="1" applyNumberFormat="1" applyFont="1" applyFill="1" applyBorder="1" applyAlignment="1" applyProtection="1">
      <alignment horizontal="right" vertical="center" wrapText="1"/>
    </xf>
    <xf numFmtId="3" fontId="24" fillId="0" borderId="1" xfId="1" applyNumberFormat="1" applyFont="1" applyFill="1" applyBorder="1" applyAlignment="1" applyProtection="1">
      <alignment horizontal="right" vertical="center"/>
      <protection locked="0"/>
    </xf>
    <xf numFmtId="3" fontId="24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34" fillId="4" borderId="20" xfId="22" applyFont="1" applyFill="1" applyBorder="1" applyAlignment="1" applyProtection="1">
      <alignment vertical="center" wrapText="1"/>
      <protection locked="0"/>
    </xf>
    <xf numFmtId="0" fontId="34" fillId="4" borderId="42" xfId="22" applyFont="1" applyFill="1" applyBorder="1" applyAlignment="1" applyProtection="1">
      <alignment vertical="center" wrapText="1"/>
      <protection locked="0"/>
    </xf>
    <xf numFmtId="0" fontId="37" fillId="0" borderId="1" xfId="3" applyFont="1" applyBorder="1" applyAlignment="1" applyProtection="1">
      <alignment horizontal="left" vertical="center" wrapText="1"/>
      <protection locked="0"/>
    </xf>
    <xf numFmtId="2" fontId="34" fillId="0" borderId="19" xfId="22" applyNumberFormat="1" applyFont="1" applyBorder="1" applyAlignment="1" applyProtection="1">
      <alignment vertical="center"/>
      <protection locked="0"/>
    </xf>
    <xf numFmtId="0" fontId="19" fillId="0" borderId="1" xfId="3" applyFont="1" applyFill="1" applyBorder="1" applyProtection="1">
      <protection locked="0"/>
    </xf>
    <xf numFmtId="0" fontId="0" fillId="0" borderId="1" xfId="0" applyBorder="1"/>
    <xf numFmtId="2" fontId="34" fillId="0" borderId="5" xfId="22" applyNumberFormat="1" applyFont="1" applyBorder="1" applyAlignment="1" applyProtection="1">
      <alignment vertical="center"/>
      <protection locked="0"/>
    </xf>
    <xf numFmtId="2" fontId="34" fillId="0" borderId="5" xfId="28" applyNumberFormat="1" applyFont="1" applyBorder="1" applyAlignment="1" applyProtection="1">
      <alignment vertical="center"/>
      <protection locked="0"/>
    </xf>
    <xf numFmtId="169" fontId="22" fillId="0" borderId="0" xfId="0" applyNumberFormat="1" applyFont="1" applyFill="1" applyBorder="1" applyAlignment="1">
      <alignment vertical="top"/>
    </xf>
    <xf numFmtId="0" fontId="19" fillId="8" borderId="0" xfId="3" applyFont="1" applyFill="1" applyProtection="1">
      <protection locked="0"/>
    </xf>
    <xf numFmtId="0" fontId="19" fillId="8" borderId="0" xfId="0" applyFont="1" applyFill="1" applyProtection="1">
      <protection locked="0"/>
    </xf>
    <xf numFmtId="0" fontId="19" fillId="8" borderId="0" xfId="1" applyFont="1" applyFill="1" applyProtection="1">
      <protection locked="0"/>
    </xf>
    <xf numFmtId="0" fontId="25" fillId="8" borderId="0" xfId="1" applyFont="1" applyFill="1" applyAlignment="1" applyProtection="1">
      <alignment horizontal="center" vertical="center" wrapText="1"/>
      <protection locked="0"/>
    </xf>
    <xf numFmtId="169" fontId="22" fillId="8" borderId="0" xfId="0" applyNumberFormat="1" applyFont="1" applyFill="1" applyBorder="1" applyAlignment="1">
      <alignment vertical="top"/>
    </xf>
    <xf numFmtId="0" fontId="0" fillId="8" borderId="0" xfId="0" applyFill="1" applyProtection="1">
      <protection locked="0"/>
    </xf>
    <xf numFmtId="0" fontId="0" fillId="8" borderId="0" xfId="0" applyFill="1"/>
    <xf numFmtId="14" fontId="19" fillId="0" borderId="2" xfId="1" applyNumberFormat="1" applyFont="1" applyBorder="1" applyAlignment="1">
      <alignment horizontal="left" vertical="center" wrapText="1" indent="1"/>
    </xf>
    <xf numFmtId="170" fontId="19" fillId="0" borderId="0" xfId="3" applyNumberFormat="1" applyFont="1" applyProtection="1">
      <protection locked="0"/>
    </xf>
    <xf numFmtId="3" fontId="19" fillId="0" borderId="0" xfId="3" applyNumberFormat="1" applyFont="1" applyProtection="1">
      <protection locked="0"/>
    </xf>
    <xf numFmtId="3" fontId="25" fillId="0" borderId="0" xfId="1" applyNumberFormat="1" applyFont="1" applyAlignment="1" applyProtection="1">
      <alignment horizontal="center" vertical="center" wrapText="1"/>
      <protection locked="0"/>
    </xf>
    <xf numFmtId="3" fontId="19" fillId="8" borderId="0" xfId="3" applyNumberFormat="1" applyFont="1" applyFill="1" applyProtection="1">
      <protection locked="0"/>
    </xf>
    <xf numFmtId="14" fontId="13" fillId="0" borderId="1" xfId="3" applyNumberFormat="1" applyBorder="1" applyAlignment="1" applyProtection="1">
      <alignment horizontal="center" vertical="center"/>
      <protection locked="0"/>
    </xf>
    <xf numFmtId="2" fontId="34" fillId="0" borderId="19" xfId="9" applyNumberFormat="1" applyFont="1" applyBorder="1" applyAlignment="1" applyProtection="1">
      <alignment horizontal="right" vertical="center"/>
      <protection locked="0"/>
    </xf>
    <xf numFmtId="0" fontId="38" fillId="0" borderId="1" xfId="0" applyFont="1" applyBorder="1" applyAlignment="1">
      <alignment horizontal="center" vertical="center"/>
    </xf>
    <xf numFmtId="1" fontId="24" fillId="5" borderId="1" xfId="0" applyNumberFormat="1" applyFont="1" applyFill="1" applyBorder="1" applyProtection="1"/>
    <xf numFmtId="1" fontId="19" fillId="0" borderId="1" xfId="0" applyNumberFormat="1" applyFont="1" applyBorder="1" applyProtection="1">
      <protection locked="0"/>
    </xf>
    <xf numFmtId="1" fontId="19" fillId="5" borderId="1" xfId="0" applyNumberFormat="1" applyFont="1" applyFill="1" applyBorder="1" applyProtection="1"/>
    <xf numFmtId="3" fontId="19" fillId="0" borderId="1" xfId="2" applyNumberFormat="1" applyFont="1" applyFill="1" applyBorder="1" applyAlignment="1" applyProtection="1">
      <alignment horizontal="right" vertical="center"/>
      <protection locked="0"/>
    </xf>
    <xf numFmtId="1" fontId="21" fillId="2" borderId="1" xfId="3" applyNumberFormat="1" applyFont="1" applyFill="1" applyBorder="1"/>
    <xf numFmtId="1" fontId="21" fillId="5" borderId="1" xfId="3" applyNumberFormat="1" applyFont="1" applyFill="1" applyBorder="1"/>
    <xf numFmtId="1" fontId="21" fillId="0" borderId="1" xfId="3" applyNumberFormat="1" applyFont="1" applyBorder="1"/>
    <xf numFmtId="0" fontId="24" fillId="2" borderId="0" xfId="0" applyFont="1" applyFill="1" applyBorder="1" applyAlignment="1">
      <alignment horizontal="left" vertical="center"/>
    </xf>
    <xf numFmtId="14" fontId="23" fillId="2" borderId="0" xfId="9" applyNumberFormat="1" applyFont="1" applyFill="1" applyBorder="1" applyAlignment="1" applyProtection="1">
      <alignment horizontal="center" vertical="center"/>
    </xf>
    <xf numFmtId="0" fontId="21" fillId="2" borderId="0" xfId="9" applyFont="1" applyFill="1" applyBorder="1" applyAlignment="1" applyProtection="1">
      <alignment horizontal="left" vertical="center" wrapText="1"/>
      <protection locked="0"/>
    </xf>
    <xf numFmtId="0" fontId="31" fillId="4" borderId="10" xfId="9" applyFont="1" applyFill="1" applyBorder="1" applyAlignment="1" applyProtection="1">
      <alignment horizontal="center" vertical="center"/>
    </xf>
    <xf numFmtId="0" fontId="31" fillId="4" borderId="12" xfId="9" applyFont="1" applyFill="1" applyBorder="1" applyAlignment="1" applyProtection="1">
      <alignment horizontal="center" vertical="center"/>
    </xf>
    <xf numFmtId="0" fontId="31" fillId="4" borderId="11" xfId="9" applyFont="1" applyFill="1" applyBorder="1" applyAlignment="1" applyProtection="1">
      <alignment horizontal="center" vertical="center"/>
    </xf>
    <xf numFmtId="14" fontId="31" fillId="2" borderId="36" xfId="9" applyNumberFormat="1" applyFont="1" applyFill="1" applyBorder="1" applyAlignment="1" applyProtection="1">
      <alignment horizontal="center" vertical="center" wrapText="1"/>
    </xf>
    <xf numFmtId="14" fontId="31" fillId="2" borderId="0" xfId="9" applyNumberFormat="1" applyFont="1" applyFill="1" applyBorder="1" applyAlignment="1" applyProtection="1">
      <alignment horizontal="center" vertical="center" wrapText="1"/>
    </xf>
    <xf numFmtId="14" fontId="23" fillId="2" borderId="0" xfId="9" applyNumberFormat="1" applyFont="1" applyFill="1" applyBorder="1" applyAlignment="1" applyProtection="1">
      <alignment horizontal="left" vertical="center" wrapText="1"/>
    </xf>
    <xf numFmtId="14" fontId="19" fillId="0" borderId="0" xfId="1" applyNumberFormat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center" vertical="center"/>
    </xf>
    <xf numFmtId="0" fontId="19" fillId="5" borderId="0" xfId="1" applyFont="1" applyFill="1" applyAlignment="1" applyProtection="1">
      <alignment horizontal="center" vertical="center"/>
    </xf>
    <xf numFmtId="14" fontId="19" fillId="0" borderId="0" xfId="1" applyNumberFormat="1" applyFont="1" applyBorder="1" applyAlignment="1" applyProtection="1">
      <alignment horizontal="center" vertical="center"/>
    </xf>
    <xf numFmtId="0" fontId="19" fillId="0" borderId="0" xfId="1" applyFont="1" applyBorder="1" applyAlignment="1" applyProtection="1">
      <alignment horizontal="center" vertical="center"/>
    </xf>
    <xf numFmtId="0" fontId="19" fillId="2" borderId="0" xfId="1" applyFont="1" applyFill="1" applyBorder="1" applyAlignment="1" applyProtection="1">
      <alignment horizontal="left" vertical="center" wrapText="1"/>
    </xf>
    <xf numFmtId="0" fontId="19" fillId="0" borderId="0" xfId="0" applyFont="1" applyAlignment="1" applyProtection="1">
      <alignment horizontal="center" vertical="center"/>
      <protection locked="0"/>
    </xf>
    <xf numFmtId="14" fontId="23" fillId="2" borderId="0" xfId="10" applyNumberFormat="1" applyFont="1" applyFill="1" applyBorder="1" applyAlignment="1" applyProtection="1">
      <alignment horizontal="center" vertical="center"/>
    </xf>
    <xf numFmtId="0" fontId="24" fillId="5" borderId="0" xfId="0" applyFont="1" applyFill="1" applyAlignment="1" applyProtection="1">
      <alignment horizontal="left" vertical="center"/>
    </xf>
    <xf numFmtId="14" fontId="23" fillId="2" borderId="0" xfId="10" applyNumberFormat="1" applyFont="1" applyFill="1" applyBorder="1" applyAlignment="1" applyProtection="1">
      <alignment horizontal="left" vertical="center" wrapText="1"/>
    </xf>
    <xf numFmtId="14" fontId="23" fillId="2" borderId="36" xfId="10" applyNumberFormat="1" applyFont="1" applyFill="1" applyBorder="1" applyAlignment="1" applyProtection="1">
      <alignment horizontal="center" vertical="center"/>
    </xf>
    <xf numFmtId="14" fontId="23" fillId="2" borderId="36" xfId="10" applyNumberFormat="1" applyFont="1" applyFill="1" applyBorder="1" applyAlignment="1" applyProtection="1">
      <alignment horizontal="center" vertical="center" wrapText="1"/>
    </xf>
    <xf numFmtId="14" fontId="23" fillId="2" borderId="0" xfId="1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top" wrapText="1"/>
      <protection locked="0"/>
    </xf>
    <xf numFmtId="0" fontId="19" fillId="5" borderId="0" xfId="1" applyFont="1" applyFill="1" applyAlignment="1" applyProtection="1">
      <alignment horizontal="right" vertical="center"/>
    </xf>
    <xf numFmtId="0" fontId="21" fillId="5" borderId="1" xfId="4" applyFont="1" applyFill="1" applyBorder="1" applyAlignment="1" applyProtection="1">
      <alignment horizontal="center" vertical="center" wrapText="1"/>
    </xf>
    <xf numFmtId="0" fontId="19" fillId="5" borderId="0" xfId="1" applyFont="1" applyFill="1" applyBorder="1" applyAlignment="1" applyProtection="1">
      <alignment horizontal="center" vertical="center"/>
    </xf>
    <xf numFmtId="0" fontId="19" fillId="0" borderId="3" xfId="3" applyFont="1" applyBorder="1" applyAlignment="1" applyProtection="1">
      <alignment horizontal="center"/>
      <protection locked="0"/>
    </xf>
    <xf numFmtId="0" fontId="24" fillId="0" borderId="36" xfId="3" applyFont="1" applyBorder="1" applyAlignment="1" applyProtection="1">
      <alignment horizontal="center" vertical="center"/>
      <protection locked="0"/>
    </xf>
    <xf numFmtId="0" fontId="19" fillId="0" borderId="36" xfId="3" applyFont="1" applyBorder="1" applyAlignment="1" applyProtection="1">
      <alignment horizontal="center" vertical="center" wrapText="1"/>
      <protection locked="0"/>
    </xf>
    <xf numFmtId="0" fontId="19" fillId="0" borderId="0" xfId="3" applyFont="1" applyBorder="1" applyAlignment="1" applyProtection="1">
      <alignment horizontal="center" vertical="center" wrapText="1"/>
      <protection locked="0"/>
    </xf>
    <xf numFmtId="0" fontId="18" fillId="0" borderId="0" xfId="3" applyFont="1" applyAlignment="1">
      <alignment horizontal="center" vertical="center"/>
    </xf>
    <xf numFmtId="0" fontId="21" fillId="0" borderId="32" xfId="3" applyFont="1" applyBorder="1" applyAlignment="1">
      <alignment horizontal="center" vertical="center"/>
    </xf>
    <xf numFmtId="0" fontId="36" fillId="5" borderId="0" xfId="3" applyFont="1" applyFill="1" applyBorder="1" applyAlignment="1">
      <alignment horizontal="left" vertical="center" wrapText="1"/>
    </xf>
    <xf numFmtId="0" fontId="19" fillId="5" borderId="0" xfId="3" applyFont="1" applyFill="1" applyBorder="1" applyAlignment="1" applyProtection="1">
      <alignment horizontal="left" vertical="center"/>
    </xf>
    <xf numFmtId="0" fontId="24" fillId="0" borderId="0" xfId="3" applyFont="1" applyBorder="1" applyAlignment="1" applyProtection="1">
      <alignment horizontal="left" vertical="center"/>
    </xf>
  </cellXfs>
  <cellStyles count="29">
    <cellStyle name="Normal" xfId="0" builtinId="0"/>
    <cellStyle name="Normal 2" xfId="2"/>
    <cellStyle name="Normal 3" xfId="3"/>
    <cellStyle name="Normal 4" xfId="4"/>
    <cellStyle name="Normal 4 2" xfId="15"/>
    <cellStyle name="Normal 4 2 2" xfId="27"/>
    <cellStyle name="Normal 4 3" xfId="16"/>
    <cellStyle name="Normal 5" xfId="5"/>
    <cellStyle name="Normal 5 2" xfId="6"/>
    <cellStyle name="Normal 5 2 2" xfId="7"/>
    <cellStyle name="Normal 5 2 2 2" xfId="14"/>
    <cellStyle name="Normal 5 2 2 2 2" xfId="26"/>
    <cellStyle name="Normal 5 2 2 3" xfId="19"/>
    <cellStyle name="Normal 5 2 3" xfId="8"/>
    <cellStyle name="Normal 5 2 3 2" xfId="11"/>
    <cellStyle name="Normal 5 2 3 2 2" xfId="23"/>
    <cellStyle name="Normal 5 2 3 3" xfId="20"/>
    <cellStyle name="Normal 5 2 4" xfId="18"/>
    <cellStyle name="Normal 5 3" xfId="9"/>
    <cellStyle name="Normal 5 3 2" xfId="10"/>
    <cellStyle name="Normal 5 3 2 2" xfId="22"/>
    <cellStyle name="Normal 5 3 2 2 2" xfId="28"/>
    <cellStyle name="Normal 5 3 3" xfId="21"/>
    <cellStyle name="Normal 5 4" xfId="17"/>
    <cellStyle name="Normal 6" xfId="12"/>
    <cellStyle name="Normal 6 2" xfId="24"/>
    <cellStyle name="Normal 7" xfId="13"/>
    <cellStyle name="Normal 7 2" xfId="25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171450</xdr:rowOff>
    </xdr:from>
    <xdr:to>
      <xdr:col>2</xdr:col>
      <xdr:colOff>1495425</xdr:colOff>
      <xdr:row>29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nzaalishvili/AppData/Local/Microsoft/Windows/Temporary%20Internet%20Files/Content.Outlook/NKXX6P1B/Users/lmerabishvili/AppData/Local/Microsoft/Windows/Temporary%20Internet%20Files/Content.Outlook/DELNJLCD/axali%20formebiV3.xlsx?00641D41" TargetMode="External"/><Relationship Id="rId1" Type="http://schemas.openxmlformats.org/officeDocument/2006/relationships/externalLinkPath" Target="file:///\\00641D41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ordanishvili/AppData/Local/Microsoft/Windows/INetCache/Content.Outlook/LJKQW91F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6"/>
  <sheetViews>
    <sheetView showGridLines="0" view="pageBreakPreview" topLeftCell="A10" zoomScale="85" zoomScaleNormal="100" zoomScaleSheetLayoutView="85" workbookViewId="0">
      <selection activeCell="D20" activeCellId="1" sqref="D9:D18 D20:D22"/>
    </sheetView>
  </sheetViews>
  <sheetFormatPr defaultColWidth="9.140625" defaultRowHeight="15"/>
  <cols>
    <col min="1" max="1" width="6.28515625" style="253" bestFit="1" customWidth="1"/>
    <col min="2" max="2" width="13.140625" style="253" customWidth="1"/>
    <col min="3" max="3" width="17.85546875" style="253" customWidth="1"/>
    <col min="4" max="4" width="15.140625" style="253" customWidth="1"/>
    <col min="5" max="5" width="22.7109375" style="253" customWidth="1"/>
    <col min="6" max="6" width="19.140625" style="254" customWidth="1"/>
    <col min="7" max="7" width="21" style="254" bestFit="1" customWidth="1"/>
    <col min="8" max="8" width="16.28515625" style="254" customWidth="1"/>
    <col min="9" max="9" width="16.42578125" style="253" bestFit="1" customWidth="1"/>
    <col min="10" max="10" width="17.42578125" style="253" customWidth="1"/>
    <col min="11" max="11" width="18" style="253" customWidth="1"/>
    <col min="12" max="12" width="15.28515625" style="253" customWidth="1"/>
    <col min="13" max="16384" width="9.140625" style="253"/>
  </cols>
  <sheetData>
    <row r="1" spans="1:12" s="264" customFormat="1">
      <c r="A1" s="321" t="s">
        <v>289</v>
      </c>
      <c r="B1" s="309"/>
      <c r="C1" s="309"/>
      <c r="D1" s="309"/>
      <c r="E1" s="310"/>
      <c r="F1" s="304"/>
      <c r="G1" s="310"/>
      <c r="H1" s="320"/>
      <c r="I1" s="309"/>
      <c r="J1" s="310"/>
      <c r="K1" s="310"/>
      <c r="L1" s="319" t="s">
        <v>97</v>
      </c>
    </row>
    <row r="2" spans="1:12" s="264" customFormat="1">
      <c r="A2" s="318" t="s">
        <v>128</v>
      </c>
      <c r="B2" s="309"/>
      <c r="C2" s="309"/>
      <c r="D2" s="309"/>
      <c r="E2" s="310"/>
      <c r="F2" s="304"/>
      <c r="G2" s="310"/>
      <c r="H2" s="317"/>
      <c r="I2" s="309"/>
      <c r="J2" s="310"/>
      <c r="K2" s="310"/>
      <c r="L2" s="316" t="s">
        <v>515</v>
      </c>
    </row>
    <row r="3" spans="1:12" s="264" customFormat="1">
      <c r="A3" s="315"/>
      <c r="B3" s="309"/>
      <c r="C3" s="314"/>
      <c r="D3" s="313"/>
      <c r="E3" s="310"/>
      <c r="F3" s="312"/>
      <c r="G3" s="310"/>
      <c r="H3" s="310"/>
      <c r="I3" s="304"/>
      <c r="J3" s="309"/>
      <c r="K3" s="309"/>
      <c r="L3" s="308"/>
    </row>
    <row r="4" spans="1:12" s="264" customFormat="1">
      <c r="A4" s="342" t="s">
        <v>257</v>
      </c>
      <c r="B4" s="304"/>
      <c r="C4" s="304"/>
      <c r="D4" s="349"/>
      <c r="E4" s="350"/>
      <c r="F4" s="311"/>
      <c r="G4" s="310"/>
      <c r="H4" s="351"/>
      <c r="I4" s="350"/>
      <c r="J4" s="309"/>
      <c r="K4" s="310"/>
      <c r="L4" s="308"/>
    </row>
    <row r="5" spans="1:12" s="264" customFormat="1" ht="15.75" thickBot="1">
      <c r="A5" s="486" t="s">
        <v>527</v>
      </c>
      <c r="B5" s="486"/>
      <c r="C5" s="486"/>
      <c r="D5" s="486"/>
      <c r="E5" s="486"/>
      <c r="F5" s="486"/>
      <c r="G5" s="311"/>
      <c r="H5" s="311"/>
      <c r="I5" s="310"/>
      <c r="J5" s="309"/>
      <c r="K5" s="309"/>
      <c r="L5" s="308"/>
    </row>
    <row r="6" spans="1:12" ht="15.75" thickBot="1">
      <c r="A6" s="307"/>
      <c r="B6" s="306"/>
      <c r="C6" s="305"/>
      <c r="D6" s="305"/>
      <c r="E6" s="305"/>
      <c r="F6" s="304"/>
      <c r="G6" s="304"/>
      <c r="H6" s="304"/>
      <c r="I6" s="489" t="s">
        <v>404</v>
      </c>
      <c r="J6" s="490"/>
      <c r="K6" s="491"/>
      <c r="L6" s="303"/>
    </row>
    <row r="7" spans="1:12" s="291" customFormat="1" ht="51.75" thickBot="1">
      <c r="A7" s="302" t="s">
        <v>64</v>
      </c>
      <c r="B7" s="301" t="s">
        <v>129</v>
      </c>
      <c r="C7" s="301" t="s">
        <v>403</v>
      </c>
      <c r="D7" s="300" t="s">
        <v>263</v>
      </c>
      <c r="E7" s="299" t="s">
        <v>402</v>
      </c>
      <c r="F7" s="298" t="s">
        <v>401</v>
      </c>
      <c r="G7" s="297" t="s">
        <v>216</v>
      </c>
      <c r="H7" s="296" t="s">
        <v>213</v>
      </c>
      <c r="I7" s="295" t="s">
        <v>400</v>
      </c>
      <c r="J7" s="294" t="s">
        <v>260</v>
      </c>
      <c r="K7" s="293" t="s">
        <v>217</v>
      </c>
      <c r="L7" s="292" t="s">
        <v>218</v>
      </c>
    </row>
    <row r="8" spans="1:12" s="285" customFormat="1" ht="15.75" thickBot="1">
      <c r="A8" s="289">
        <v>1</v>
      </c>
      <c r="B8" s="288">
        <v>2</v>
      </c>
      <c r="C8" s="290">
        <v>3</v>
      </c>
      <c r="D8" s="290">
        <v>4</v>
      </c>
      <c r="E8" s="289">
        <v>5</v>
      </c>
      <c r="F8" s="288">
        <v>6</v>
      </c>
      <c r="G8" s="290">
        <v>7</v>
      </c>
      <c r="H8" s="288">
        <v>8</v>
      </c>
      <c r="I8" s="289">
        <v>9</v>
      </c>
      <c r="J8" s="288">
        <v>10</v>
      </c>
      <c r="K8" s="287">
        <v>11</v>
      </c>
      <c r="L8" s="286">
        <v>12</v>
      </c>
    </row>
    <row r="9" spans="1:12" ht="89.25">
      <c r="A9" s="406">
        <v>1</v>
      </c>
      <c r="B9" s="471">
        <v>44075</v>
      </c>
      <c r="C9" s="402" t="s">
        <v>477</v>
      </c>
      <c r="D9" s="407">
        <v>3650</v>
      </c>
      <c r="E9" s="405" t="s">
        <v>478</v>
      </c>
      <c r="F9" s="432">
        <v>211328856</v>
      </c>
      <c r="G9" s="404"/>
      <c r="H9" s="404"/>
      <c r="I9" s="424" t="s">
        <v>520</v>
      </c>
      <c r="J9" s="401" t="s">
        <v>479</v>
      </c>
      <c r="K9" s="455" t="s">
        <v>524</v>
      </c>
      <c r="L9" s="403"/>
    </row>
    <row r="10" spans="1:12" ht="25.5">
      <c r="A10" s="421">
        <v>2</v>
      </c>
      <c r="B10" s="471">
        <v>44083</v>
      </c>
      <c r="C10" s="419" t="s">
        <v>477</v>
      </c>
      <c r="D10" s="418">
        <v>4647.62</v>
      </c>
      <c r="E10" s="417" t="s">
        <v>483</v>
      </c>
      <c r="F10" s="432" t="s">
        <v>484</v>
      </c>
      <c r="G10" s="416"/>
      <c r="H10" s="416"/>
      <c r="I10" s="415"/>
      <c r="J10" s="414" t="s">
        <v>485</v>
      </c>
      <c r="K10" s="413"/>
      <c r="L10" s="412"/>
    </row>
    <row r="11" spans="1:12" ht="25.5">
      <c r="A11" s="421">
        <v>3</v>
      </c>
      <c r="B11" s="471">
        <v>44085</v>
      </c>
      <c r="C11" s="419" t="s">
        <v>477</v>
      </c>
      <c r="D11" s="418">
        <v>866.79</v>
      </c>
      <c r="E11" s="417" t="s">
        <v>483</v>
      </c>
      <c r="F11" s="432" t="s">
        <v>484</v>
      </c>
      <c r="G11" s="416"/>
      <c r="H11" s="416"/>
      <c r="I11" s="415"/>
      <c r="J11" s="414" t="s">
        <v>485</v>
      </c>
      <c r="K11" s="413"/>
      <c r="L11" s="412"/>
    </row>
    <row r="12" spans="1:12" ht="25.5">
      <c r="A12" s="427">
        <v>4</v>
      </c>
      <c r="B12" s="471">
        <v>44088</v>
      </c>
      <c r="C12" s="419" t="s">
        <v>477</v>
      </c>
      <c r="D12" s="461">
        <v>6228</v>
      </c>
      <c r="E12" s="426" t="s">
        <v>480</v>
      </c>
      <c r="F12" s="432" t="s">
        <v>481</v>
      </c>
      <c r="G12" s="425"/>
      <c r="H12" s="425"/>
      <c r="I12" s="424"/>
      <c r="J12" s="414" t="s">
        <v>482</v>
      </c>
      <c r="K12" s="423"/>
      <c r="L12" s="422"/>
    </row>
    <row r="13" spans="1:12" ht="25.5">
      <c r="A13" s="427">
        <v>5</v>
      </c>
      <c r="B13" s="471">
        <v>44096</v>
      </c>
      <c r="C13" s="419" t="s">
        <v>477</v>
      </c>
      <c r="D13" s="461">
        <v>6528.2</v>
      </c>
      <c r="E13" s="426" t="s">
        <v>480</v>
      </c>
      <c r="F13" s="432" t="s">
        <v>481</v>
      </c>
      <c r="G13" s="425"/>
      <c r="H13" s="425"/>
      <c r="I13" s="424"/>
      <c r="J13" s="414" t="s">
        <v>482</v>
      </c>
      <c r="K13" s="423"/>
      <c r="L13" s="422"/>
    </row>
    <row r="14" spans="1:12" ht="25.5">
      <c r="A14" s="427">
        <v>6</v>
      </c>
      <c r="B14" s="471">
        <v>44096</v>
      </c>
      <c r="C14" s="419" t="s">
        <v>477</v>
      </c>
      <c r="D14" s="458">
        <v>12257.212004999999</v>
      </c>
      <c r="E14" s="426" t="s">
        <v>521</v>
      </c>
      <c r="F14" s="457" t="s">
        <v>522</v>
      </c>
      <c r="G14" s="416"/>
      <c r="H14" s="416"/>
      <c r="I14" s="456"/>
      <c r="J14" s="414" t="s">
        <v>485</v>
      </c>
      <c r="K14" s="413"/>
      <c r="L14" s="412"/>
    </row>
    <row r="15" spans="1:12" ht="25.5">
      <c r="A15" s="421">
        <v>7</v>
      </c>
      <c r="B15" s="471">
        <v>44097</v>
      </c>
      <c r="C15" s="419" t="s">
        <v>477</v>
      </c>
      <c r="D15" s="458">
        <v>2797.4336489999996</v>
      </c>
      <c r="E15" s="426" t="s">
        <v>521</v>
      </c>
      <c r="F15" s="457" t="s">
        <v>522</v>
      </c>
      <c r="G15" s="416"/>
      <c r="H15" s="416"/>
      <c r="I15" s="456"/>
      <c r="J15" s="414" t="s">
        <v>485</v>
      </c>
      <c r="K15" s="413"/>
      <c r="L15" s="412"/>
    </row>
    <row r="16" spans="1:12" ht="25.5">
      <c r="A16" s="421">
        <v>8</v>
      </c>
      <c r="B16" s="471">
        <v>44106</v>
      </c>
      <c r="C16" s="419" t="s">
        <v>477</v>
      </c>
      <c r="D16" s="458">
        <v>7421.9197359999989</v>
      </c>
      <c r="E16" s="417" t="s">
        <v>483</v>
      </c>
      <c r="F16" s="432" t="s">
        <v>484</v>
      </c>
      <c r="G16" s="416"/>
      <c r="H16" s="416"/>
      <c r="I16" s="456"/>
      <c r="J16" s="414" t="s">
        <v>485</v>
      </c>
      <c r="K16" s="413"/>
      <c r="L16" s="412"/>
    </row>
    <row r="17" spans="1:12" ht="25.5">
      <c r="A17" s="427">
        <v>9</v>
      </c>
      <c r="B17" s="471">
        <v>44113</v>
      </c>
      <c r="C17" s="419" t="s">
        <v>477</v>
      </c>
      <c r="D17" s="458">
        <v>1667.73542</v>
      </c>
      <c r="E17" s="417" t="s">
        <v>483</v>
      </c>
      <c r="F17" s="432" t="s">
        <v>484</v>
      </c>
      <c r="G17" s="416"/>
      <c r="H17" s="416"/>
      <c r="I17" s="456"/>
      <c r="J17" s="414" t="s">
        <v>485</v>
      </c>
      <c r="K17" s="413"/>
      <c r="L17" s="412"/>
    </row>
    <row r="18" spans="1:12" ht="25.5">
      <c r="A18" s="427">
        <v>10</v>
      </c>
      <c r="B18" s="471">
        <v>44115</v>
      </c>
      <c r="C18" s="419" t="s">
        <v>477</v>
      </c>
      <c r="D18" s="458">
        <v>949.55657999999994</v>
      </c>
      <c r="E18" s="417" t="s">
        <v>483</v>
      </c>
      <c r="F18" s="432" t="s">
        <v>484</v>
      </c>
      <c r="G18" s="416"/>
      <c r="H18" s="416"/>
      <c r="I18" s="456"/>
      <c r="J18" s="414" t="s">
        <v>485</v>
      </c>
      <c r="K18" s="413"/>
      <c r="L18" s="412"/>
    </row>
    <row r="19" spans="1:12" ht="25.5">
      <c r="A19" s="427">
        <v>11</v>
      </c>
      <c r="B19" s="471">
        <v>44119</v>
      </c>
      <c r="C19" s="283" t="s">
        <v>507</v>
      </c>
      <c r="D19" s="477">
        <v>3105</v>
      </c>
      <c r="E19" s="439" t="s">
        <v>508</v>
      </c>
      <c r="F19" s="432" t="s">
        <v>509</v>
      </c>
      <c r="G19" s="478" t="s">
        <v>510</v>
      </c>
      <c r="H19" s="280" t="s">
        <v>486</v>
      </c>
      <c r="I19" s="440"/>
      <c r="J19" s="414"/>
      <c r="K19" s="277"/>
      <c r="L19" s="276"/>
    </row>
    <row r="20" spans="1:12" ht="25.5">
      <c r="A20" s="421">
        <v>12</v>
      </c>
      <c r="B20" s="471">
        <v>44126</v>
      </c>
      <c r="C20" s="441" t="s">
        <v>477</v>
      </c>
      <c r="D20" s="462">
        <v>8537.7000000000007</v>
      </c>
      <c r="E20" s="443" t="s">
        <v>483</v>
      </c>
      <c r="F20" s="432" t="s">
        <v>484</v>
      </c>
      <c r="G20" s="444"/>
      <c r="H20" s="444"/>
      <c r="I20" s="445"/>
      <c r="J20" s="446" t="s">
        <v>485</v>
      </c>
      <c r="K20" s="277"/>
      <c r="L20" s="276"/>
    </row>
    <row r="21" spans="1:12" ht="25.5">
      <c r="A21" s="421">
        <v>13</v>
      </c>
      <c r="B21" s="471">
        <v>44132</v>
      </c>
      <c r="C21" s="441" t="s">
        <v>477</v>
      </c>
      <c r="D21" s="442">
        <v>8820.1200000000008</v>
      </c>
      <c r="E21" s="443" t="s">
        <v>483</v>
      </c>
      <c r="F21" s="432" t="s">
        <v>484</v>
      </c>
      <c r="G21" s="444"/>
      <c r="H21" s="444"/>
      <c r="I21" s="445"/>
      <c r="J21" s="446" t="s">
        <v>485</v>
      </c>
      <c r="K21" s="277"/>
      <c r="L21" s="276"/>
    </row>
    <row r="22" spans="1:12" ht="25.5">
      <c r="A22" s="427">
        <v>14</v>
      </c>
      <c r="B22" s="471">
        <v>44137</v>
      </c>
      <c r="C22" s="441" t="s">
        <v>477</v>
      </c>
      <c r="D22" s="462">
        <v>6465.4</v>
      </c>
      <c r="E22" s="426" t="s">
        <v>480</v>
      </c>
      <c r="F22" s="432" t="s">
        <v>481</v>
      </c>
      <c r="G22" s="425"/>
      <c r="H22" s="425"/>
      <c r="I22" s="424"/>
      <c r="J22" s="414" t="s">
        <v>482</v>
      </c>
      <c r="K22" s="423"/>
      <c r="L22" s="276"/>
    </row>
    <row r="23" spans="1:12">
      <c r="A23" s="427">
        <v>15</v>
      </c>
      <c r="B23" s="284"/>
      <c r="C23" s="283"/>
      <c r="D23" s="282"/>
      <c r="E23" s="281"/>
      <c r="F23" s="280"/>
      <c r="G23" s="280"/>
      <c r="H23" s="280"/>
      <c r="I23" s="279"/>
      <c r="J23" s="278"/>
      <c r="K23" s="277"/>
      <c r="L23" s="276"/>
    </row>
    <row r="24" spans="1:12">
      <c r="A24" s="427">
        <v>16</v>
      </c>
      <c r="B24" s="284"/>
      <c r="C24" s="283"/>
      <c r="D24" s="282"/>
      <c r="E24" s="281"/>
      <c r="F24" s="280"/>
      <c r="G24" s="280"/>
      <c r="H24" s="280"/>
      <c r="I24" s="279"/>
      <c r="J24" s="278"/>
      <c r="K24" s="277"/>
      <c r="L24" s="276"/>
    </row>
    <row r="25" spans="1:12">
      <c r="A25" s="421">
        <v>17</v>
      </c>
      <c r="B25" s="284"/>
      <c r="C25" s="283"/>
      <c r="D25" s="282"/>
      <c r="E25" s="281"/>
      <c r="F25" s="280"/>
      <c r="G25" s="280"/>
      <c r="H25" s="280"/>
      <c r="I25" s="279"/>
      <c r="J25" s="278"/>
      <c r="K25" s="277"/>
      <c r="L25" s="276"/>
    </row>
    <row r="26" spans="1:12">
      <c r="A26" s="421">
        <v>18</v>
      </c>
      <c r="B26" s="284"/>
      <c r="C26" s="283"/>
      <c r="D26" s="282"/>
      <c r="E26" s="281"/>
      <c r="F26" s="280"/>
      <c r="G26" s="280"/>
      <c r="H26" s="280"/>
      <c r="I26" s="279"/>
      <c r="J26" s="278"/>
      <c r="K26" s="277"/>
      <c r="L26" s="276"/>
    </row>
    <row r="27" spans="1:12" ht="15.75" thickBot="1">
      <c r="A27" s="275" t="s">
        <v>259</v>
      </c>
      <c r="B27" s="274"/>
      <c r="C27" s="273"/>
      <c r="D27" s="272"/>
      <c r="E27" s="271"/>
      <c r="F27" s="270"/>
      <c r="G27" s="270"/>
      <c r="H27" s="270"/>
      <c r="I27" s="269"/>
      <c r="J27" s="268"/>
      <c r="K27" s="267"/>
      <c r="L27" s="266"/>
    </row>
    <row r="28" spans="1:12">
      <c r="A28" s="256"/>
      <c r="B28" s="257"/>
      <c r="C28" s="256"/>
      <c r="D28" s="257"/>
      <c r="E28" s="256"/>
      <c r="F28" s="257"/>
      <c r="G28" s="256"/>
      <c r="H28" s="257"/>
      <c r="I28" s="256"/>
      <c r="J28" s="257"/>
      <c r="K28" s="256"/>
      <c r="L28" s="257"/>
    </row>
    <row r="29" spans="1:12">
      <c r="A29" s="256"/>
      <c r="B29" s="263"/>
      <c r="C29" s="256"/>
      <c r="D29" s="263"/>
      <c r="E29" s="256"/>
      <c r="F29" s="263"/>
      <c r="G29" s="256"/>
      <c r="H29" s="263"/>
      <c r="I29" s="256"/>
      <c r="J29" s="263"/>
      <c r="K29" s="256"/>
      <c r="L29" s="263"/>
    </row>
    <row r="30" spans="1:12" s="264" customFormat="1">
      <c r="A30" s="488" t="s">
        <v>375</v>
      </c>
      <c r="B30" s="488"/>
      <c r="C30" s="488"/>
      <c r="D30" s="488"/>
      <c r="E30" s="488"/>
      <c r="F30" s="488"/>
      <c r="G30" s="488"/>
      <c r="H30" s="488"/>
      <c r="I30" s="488"/>
      <c r="J30" s="488"/>
      <c r="K30" s="488"/>
      <c r="L30" s="488"/>
    </row>
    <row r="31" spans="1:12" s="265" customFormat="1" ht="12.75">
      <c r="A31" s="488" t="s">
        <v>399</v>
      </c>
      <c r="B31" s="488"/>
      <c r="C31" s="488"/>
      <c r="D31" s="488"/>
      <c r="E31" s="488"/>
      <c r="F31" s="488"/>
      <c r="G31" s="488"/>
      <c r="H31" s="488"/>
      <c r="I31" s="488"/>
      <c r="J31" s="488"/>
      <c r="K31" s="488"/>
      <c r="L31" s="488"/>
    </row>
    <row r="32" spans="1:12" s="265" customFormat="1" ht="12.75">
      <c r="A32" s="488"/>
      <c r="B32" s="488"/>
      <c r="C32" s="488"/>
      <c r="D32" s="488"/>
      <c r="E32" s="488"/>
      <c r="F32" s="488"/>
      <c r="G32" s="488"/>
      <c r="H32" s="488"/>
      <c r="I32" s="488"/>
      <c r="J32" s="488"/>
      <c r="K32" s="488"/>
      <c r="L32" s="488"/>
    </row>
    <row r="33" spans="1:12" s="264" customFormat="1">
      <c r="A33" s="488" t="s">
        <v>398</v>
      </c>
      <c r="B33" s="488"/>
      <c r="C33" s="488"/>
      <c r="D33" s="488"/>
      <c r="E33" s="488"/>
      <c r="F33" s="488"/>
      <c r="G33" s="488"/>
      <c r="H33" s="488"/>
      <c r="I33" s="488"/>
      <c r="J33" s="488"/>
      <c r="K33" s="488"/>
      <c r="L33" s="488"/>
    </row>
    <row r="34" spans="1:12" s="264" customFormat="1">
      <c r="A34" s="488"/>
      <c r="B34" s="488"/>
      <c r="C34" s="488"/>
      <c r="D34" s="488"/>
      <c r="E34" s="488"/>
      <c r="F34" s="488"/>
      <c r="G34" s="488"/>
      <c r="H34" s="488"/>
      <c r="I34" s="488"/>
      <c r="J34" s="488"/>
      <c r="K34" s="488"/>
      <c r="L34" s="488"/>
    </row>
    <row r="35" spans="1:12" s="264" customFormat="1">
      <c r="A35" s="488" t="s">
        <v>397</v>
      </c>
      <c r="B35" s="488"/>
      <c r="C35" s="488"/>
      <c r="D35" s="488"/>
      <c r="E35" s="488"/>
      <c r="F35" s="488"/>
      <c r="G35" s="488"/>
      <c r="H35" s="488"/>
      <c r="I35" s="488"/>
      <c r="J35" s="488"/>
      <c r="K35" s="488"/>
      <c r="L35" s="488"/>
    </row>
    <row r="36" spans="1:12">
      <c r="A36" s="256"/>
      <c r="B36" s="263"/>
      <c r="C36" s="256"/>
      <c r="D36" s="263"/>
      <c r="E36" s="256"/>
      <c r="F36" s="263"/>
      <c r="G36" s="256"/>
      <c r="H36" s="263"/>
      <c r="I36" s="256"/>
      <c r="J36" s="263"/>
      <c r="K36" s="256"/>
      <c r="L36" s="263"/>
    </row>
    <row r="37" spans="1:12" s="258" customFormat="1">
      <c r="A37" s="494" t="s">
        <v>96</v>
      </c>
      <c r="B37" s="494"/>
      <c r="C37" s="257"/>
      <c r="D37" s="256"/>
      <c r="E37" s="257"/>
      <c r="F37" s="257"/>
      <c r="G37" s="256"/>
      <c r="H37" s="257"/>
      <c r="I37" s="257"/>
      <c r="J37" s="256"/>
      <c r="K37" s="257"/>
      <c r="L37" s="256"/>
    </row>
    <row r="38" spans="1:12" s="258" customFormat="1">
      <c r="A38" s="257"/>
      <c r="B38" s="256"/>
      <c r="C38" s="261"/>
      <c r="D38" s="262"/>
      <c r="E38" s="261"/>
      <c r="F38" s="257"/>
      <c r="G38" s="256"/>
      <c r="H38" s="260"/>
      <c r="I38" s="257"/>
      <c r="J38" s="256"/>
      <c r="K38" s="257"/>
      <c r="L38" s="256"/>
    </row>
    <row r="39" spans="1:12" s="258" customFormat="1" ht="15" customHeight="1">
      <c r="A39" s="257"/>
      <c r="B39" s="256"/>
      <c r="C39" s="487" t="s">
        <v>251</v>
      </c>
      <c r="D39" s="487"/>
      <c r="E39" s="487"/>
      <c r="F39" s="257"/>
      <c r="G39" s="256"/>
      <c r="H39" s="492" t="s">
        <v>528</v>
      </c>
      <c r="I39" s="259"/>
      <c r="J39" s="256"/>
      <c r="K39" s="257"/>
      <c r="L39" s="256"/>
    </row>
    <row r="40" spans="1:12" s="258" customFormat="1">
      <c r="A40" s="257"/>
      <c r="B40" s="256"/>
      <c r="C40" s="257"/>
      <c r="D40" s="256"/>
      <c r="E40" s="257"/>
      <c r="F40" s="257"/>
      <c r="G40" s="256"/>
      <c r="H40" s="493"/>
      <c r="I40" s="259"/>
      <c r="J40" s="256"/>
      <c r="K40" s="257"/>
      <c r="L40" s="256"/>
    </row>
    <row r="41" spans="1:12" s="255" customFormat="1">
      <c r="A41" s="257"/>
      <c r="B41" s="256"/>
      <c r="C41" s="487" t="s">
        <v>127</v>
      </c>
      <c r="D41" s="487"/>
      <c r="E41" s="487"/>
      <c r="F41" s="257"/>
      <c r="G41" s="256"/>
      <c r="H41" s="257"/>
      <c r="I41" s="257"/>
      <c r="J41" s="256"/>
      <c r="K41" s="257"/>
      <c r="L41" s="256"/>
    </row>
    <row r="42" spans="1:12" s="255" customFormat="1">
      <c r="E42" s="253"/>
    </row>
    <row r="43" spans="1:12" s="255" customFormat="1">
      <c r="E43" s="253"/>
    </row>
    <row r="44" spans="1:12" s="255" customFormat="1">
      <c r="E44" s="253"/>
    </row>
    <row r="45" spans="1:12" s="255" customFormat="1">
      <c r="E45" s="253"/>
    </row>
    <row r="46" spans="1:12" s="255" customFormat="1"/>
  </sheetData>
  <mergeCells count="10">
    <mergeCell ref="A5:F5"/>
    <mergeCell ref="C41:E41"/>
    <mergeCell ref="A31:L32"/>
    <mergeCell ref="A33:L34"/>
    <mergeCell ref="A35:L35"/>
    <mergeCell ref="I6:K6"/>
    <mergeCell ref="H39:H40"/>
    <mergeCell ref="A37:B37"/>
    <mergeCell ref="A30:L30"/>
    <mergeCell ref="C39:E39"/>
  </mergeCells>
  <dataValidations count="3"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8 F20:F27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7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7"/>
  </dataValidations>
  <printOptions gridLines="1"/>
  <pageMargins left="0.7" right="0.7" top="0.75" bottom="0.75" header="0.3" footer="0.3"/>
  <pageSetup scale="6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  <pageSetUpPr fitToPage="1"/>
  </sheetPr>
  <dimension ref="A2:M52"/>
  <sheetViews>
    <sheetView tabSelected="1" view="pageBreakPreview" topLeftCell="A8" zoomScale="80" zoomScaleSheetLayoutView="80" workbookViewId="0">
      <selection activeCell="L10" sqref="L10:L25"/>
    </sheetView>
  </sheetViews>
  <sheetFormatPr defaultColWidth="9.140625" defaultRowHeight="12.75"/>
  <cols>
    <col min="1" max="1" width="5.42578125" style="179" customWidth="1"/>
    <col min="2" max="2" width="20.28515625" style="179" bestFit="1" customWidth="1"/>
    <col min="3" max="3" width="20.85546875" style="179" bestFit="1" customWidth="1"/>
    <col min="4" max="4" width="19.28515625" style="179" customWidth="1"/>
    <col min="5" max="5" width="16.85546875" style="179" customWidth="1"/>
    <col min="6" max="6" width="18.85546875" style="179" customWidth="1"/>
    <col min="7" max="7" width="17" style="179" customWidth="1"/>
    <col min="8" max="8" width="13.7109375" style="179" customWidth="1"/>
    <col min="9" max="9" width="19.42578125" style="179" bestFit="1" customWidth="1"/>
    <col min="10" max="10" width="18.5703125" style="179" bestFit="1" customWidth="1"/>
    <col min="11" max="11" width="16.7109375" style="179" customWidth="1"/>
    <col min="12" max="12" width="17.7109375" style="179" customWidth="1"/>
    <col min="13" max="13" width="12.85546875" style="179" customWidth="1"/>
    <col min="14" max="16384" width="9.140625" style="179"/>
  </cols>
  <sheetData>
    <row r="2" spans="1:13" ht="15">
      <c r="A2" s="503" t="s">
        <v>411</v>
      </c>
      <c r="B2" s="503"/>
      <c r="C2" s="503"/>
      <c r="D2" s="503"/>
      <c r="E2" s="503"/>
      <c r="F2" s="324"/>
      <c r="G2" s="75"/>
      <c r="H2" s="75"/>
      <c r="I2" s="75"/>
      <c r="J2" s="75"/>
      <c r="K2" s="251"/>
      <c r="L2" s="252"/>
      <c r="M2" s="252" t="s">
        <v>97</v>
      </c>
    </row>
    <row r="3" spans="1:13" ht="15">
      <c r="A3" s="74" t="s">
        <v>128</v>
      </c>
      <c r="B3" s="74"/>
      <c r="C3" s="72"/>
      <c r="D3" s="75"/>
      <c r="E3" s="75"/>
      <c r="F3" s="75"/>
      <c r="G3" s="75"/>
      <c r="H3" s="75"/>
      <c r="I3" s="75"/>
      <c r="J3" s="75"/>
      <c r="K3" s="251"/>
      <c r="L3" s="495" t="str">
        <f>'ფორმა N1'!L2</f>
        <v>01.09.2020-13.11.2020</v>
      </c>
      <c r="M3" s="495"/>
    </row>
    <row r="4" spans="1:13" ht="15">
      <c r="A4" s="74"/>
      <c r="B4" s="74"/>
      <c r="C4" s="74"/>
      <c r="D4" s="72"/>
      <c r="E4" s="72"/>
      <c r="F4" s="72"/>
      <c r="G4" s="72"/>
      <c r="H4" s="72"/>
      <c r="I4" s="72"/>
      <c r="J4" s="72"/>
      <c r="K4" s="251"/>
      <c r="L4" s="251"/>
      <c r="M4" s="251"/>
    </row>
    <row r="5" spans="1:13" ht="15">
      <c r="A5" s="75" t="s">
        <v>257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>
      <c r="A6" s="397" t="str">
        <f>'ფორმა N1'!A5</f>
        <v>მოქალაქეთა პოლიტიკური გაერთიანება "რეფორმერი"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>
      <c r="A8" s="250"/>
      <c r="B8" s="346"/>
      <c r="C8" s="250"/>
      <c r="D8" s="250"/>
      <c r="E8" s="250"/>
      <c r="F8" s="250"/>
      <c r="G8" s="250"/>
      <c r="H8" s="250"/>
      <c r="I8" s="250"/>
      <c r="J8" s="250"/>
      <c r="K8" s="76"/>
      <c r="L8" s="76"/>
      <c r="M8" s="76"/>
    </row>
    <row r="9" spans="1:13" ht="45">
      <c r="A9" s="88" t="s">
        <v>64</v>
      </c>
      <c r="B9" s="88" t="s">
        <v>445</v>
      </c>
      <c r="C9" s="88" t="s">
        <v>412</v>
      </c>
      <c r="D9" s="88" t="s">
        <v>413</v>
      </c>
      <c r="E9" s="88" t="s">
        <v>414</v>
      </c>
      <c r="F9" s="88" t="s">
        <v>415</v>
      </c>
      <c r="G9" s="88" t="s">
        <v>416</v>
      </c>
      <c r="H9" s="88" t="s">
        <v>417</v>
      </c>
      <c r="I9" s="88" t="s">
        <v>418</v>
      </c>
      <c r="J9" s="88" t="s">
        <v>419</v>
      </c>
      <c r="K9" s="88" t="s">
        <v>420</v>
      </c>
      <c r="L9" s="88" t="s">
        <v>421</v>
      </c>
      <c r="M9" s="88" t="s">
        <v>299</v>
      </c>
    </row>
    <row r="10" spans="1:13" ht="45">
      <c r="A10" s="96">
        <v>1</v>
      </c>
      <c r="B10" s="471">
        <v>44020</v>
      </c>
      <c r="C10" s="325" t="s">
        <v>489</v>
      </c>
      <c r="D10" s="429" t="s">
        <v>490</v>
      </c>
      <c r="E10" s="429">
        <v>400056265</v>
      </c>
      <c r="F10" s="429" t="s">
        <v>491</v>
      </c>
      <c r="G10" s="429" t="s">
        <v>492</v>
      </c>
      <c r="H10" s="429"/>
      <c r="I10" s="429" t="s">
        <v>491</v>
      </c>
      <c r="J10" s="429"/>
      <c r="K10" s="4"/>
      <c r="L10" s="4">
        <v>1200</v>
      </c>
      <c r="M10" s="429"/>
    </row>
    <row r="11" spans="1:13" ht="45">
      <c r="A11" s="96">
        <v>2</v>
      </c>
      <c r="B11" s="471">
        <v>44019</v>
      </c>
      <c r="C11" s="325" t="s">
        <v>489</v>
      </c>
      <c r="D11" s="429" t="s">
        <v>493</v>
      </c>
      <c r="E11" s="429">
        <v>205075014</v>
      </c>
      <c r="F11" s="429" t="s">
        <v>491</v>
      </c>
      <c r="G11" s="429" t="s">
        <v>494</v>
      </c>
      <c r="H11" s="429"/>
      <c r="I11" s="429" t="s">
        <v>491</v>
      </c>
      <c r="J11" s="429"/>
      <c r="K11" s="4"/>
      <c r="L11" s="4">
        <v>990</v>
      </c>
      <c r="M11" s="429"/>
    </row>
    <row r="12" spans="1:13" ht="51">
      <c r="A12" s="96">
        <v>3</v>
      </c>
      <c r="B12" s="471">
        <v>44019</v>
      </c>
      <c r="C12" s="325" t="s">
        <v>489</v>
      </c>
      <c r="D12" s="325" t="s">
        <v>495</v>
      </c>
      <c r="E12" s="429">
        <v>405295265</v>
      </c>
      <c r="F12" s="429" t="s">
        <v>491</v>
      </c>
      <c r="G12" s="325" t="s">
        <v>496</v>
      </c>
      <c r="H12" s="431"/>
      <c r="I12" s="429" t="s">
        <v>491</v>
      </c>
      <c r="J12" s="431"/>
      <c r="K12" s="4"/>
      <c r="L12" s="4">
        <v>2000</v>
      </c>
      <c r="M12" s="431"/>
    </row>
    <row r="13" spans="1:13" ht="45">
      <c r="A13" s="96">
        <v>4</v>
      </c>
      <c r="B13" s="471">
        <v>44020</v>
      </c>
      <c r="C13" s="438" t="s">
        <v>489</v>
      </c>
      <c r="D13" s="429" t="s">
        <v>490</v>
      </c>
      <c r="E13" s="429">
        <v>400056265</v>
      </c>
      <c r="F13" s="429" t="s">
        <v>491</v>
      </c>
      <c r="G13" s="429" t="s">
        <v>497</v>
      </c>
      <c r="H13" s="429"/>
      <c r="I13" s="429" t="s">
        <v>491</v>
      </c>
      <c r="J13" s="429"/>
      <c r="K13" s="4"/>
      <c r="L13" s="4">
        <v>1200</v>
      </c>
      <c r="M13" s="429"/>
    </row>
    <row r="14" spans="1:13" ht="45">
      <c r="A14" s="96">
        <v>5</v>
      </c>
      <c r="B14" s="471">
        <v>44019</v>
      </c>
      <c r="C14" s="438" t="s">
        <v>489</v>
      </c>
      <c r="D14" s="429" t="s">
        <v>493</v>
      </c>
      <c r="E14" s="429">
        <v>205075014</v>
      </c>
      <c r="F14" s="429" t="s">
        <v>491</v>
      </c>
      <c r="G14" s="429" t="s">
        <v>498</v>
      </c>
      <c r="H14" s="429"/>
      <c r="I14" s="429" t="s">
        <v>491</v>
      </c>
      <c r="J14" s="429"/>
      <c r="K14" s="4"/>
      <c r="L14" s="4">
        <v>990</v>
      </c>
      <c r="M14" s="429"/>
    </row>
    <row r="15" spans="1:13" ht="51">
      <c r="A15" s="96">
        <v>6</v>
      </c>
      <c r="B15" s="471">
        <v>44019</v>
      </c>
      <c r="C15" s="438" t="s">
        <v>489</v>
      </c>
      <c r="D15" s="438" t="s">
        <v>495</v>
      </c>
      <c r="E15" s="429">
        <v>405295265</v>
      </c>
      <c r="F15" s="429" t="s">
        <v>491</v>
      </c>
      <c r="G15" s="438" t="s">
        <v>499</v>
      </c>
      <c r="H15" s="431"/>
      <c r="I15" s="429" t="s">
        <v>491</v>
      </c>
      <c r="J15" s="431"/>
      <c r="K15" s="4"/>
      <c r="L15" s="4">
        <v>2000</v>
      </c>
      <c r="M15" s="431"/>
    </row>
    <row r="16" spans="1:13" ht="45">
      <c r="A16" s="96">
        <v>7</v>
      </c>
      <c r="B16" s="471">
        <v>44116</v>
      </c>
      <c r="C16" s="325" t="s">
        <v>329</v>
      </c>
      <c r="D16" s="438" t="s">
        <v>500</v>
      </c>
      <c r="E16" s="429">
        <v>400162676</v>
      </c>
      <c r="F16" s="429" t="s">
        <v>491</v>
      </c>
      <c r="G16" s="438" t="s">
        <v>501</v>
      </c>
      <c r="H16" s="431"/>
      <c r="I16" s="429" t="s">
        <v>491</v>
      </c>
      <c r="J16" s="431"/>
      <c r="K16" s="4"/>
      <c r="L16" s="4">
        <v>100</v>
      </c>
      <c r="M16" s="431"/>
    </row>
    <row r="17" spans="1:13" ht="45">
      <c r="A17" s="96">
        <v>8</v>
      </c>
      <c r="B17" s="471">
        <v>44106</v>
      </c>
      <c r="C17" s="325" t="s">
        <v>502</v>
      </c>
      <c r="D17" s="438" t="s">
        <v>503</v>
      </c>
      <c r="E17" s="429">
        <v>405099691</v>
      </c>
      <c r="F17" s="429" t="s">
        <v>491</v>
      </c>
      <c r="G17" s="438" t="s">
        <v>504</v>
      </c>
      <c r="H17" s="431"/>
      <c r="I17" s="429" t="s">
        <v>491</v>
      </c>
      <c r="J17" s="431"/>
      <c r="K17" s="4">
        <v>7.0000000000000007E-2</v>
      </c>
      <c r="L17" s="4">
        <v>700</v>
      </c>
      <c r="M17" s="431"/>
    </row>
    <row r="18" spans="1:13" ht="45">
      <c r="A18" s="96">
        <v>9</v>
      </c>
      <c r="B18" s="471">
        <v>44105</v>
      </c>
      <c r="C18" s="325" t="s">
        <v>502</v>
      </c>
      <c r="D18" s="438" t="s">
        <v>505</v>
      </c>
      <c r="E18" s="429">
        <v>405407448</v>
      </c>
      <c r="F18" s="429" t="s">
        <v>491</v>
      </c>
      <c r="G18" s="438" t="s">
        <v>506</v>
      </c>
      <c r="H18" s="431"/>
      <c r="I18" s="429" t="s">
        <v>491</v>
      </c>
      <c r="J18" s="431"/>
      <c r="K18" s="4">
        <v>0.15</v>
      </c>
      <c r="L18" s="4">
        <v>450</v>
      </c>
      <c r="M18" s="431"/>
    </row>
    <row r="19" spans="1:13" ht="51">
      <c r="A19" s="96">
        <v>10</v>
      </c>
      <c r="B19" s="471">
        <v>44019</v>
      </c>
      <c r="C19" s="447" t="s">
        <v>489</v>
      </c>
      <c r="D19" s="447" t="s">
        <v>495</v>
      </c>
      <c r="E19" s="429">
        <v>405295265</v>
      </c>
      <c r="F19" s="429" t="s">
        <v>491</v>
      </c>
      <c r="G19" s="447" t="s">
        <v>511</v>
      </c>
      <c r="H19" s="431"/>
      <c r="I19" s="429" t="s">
        <v>491</v>
      </c>
      <c r="J19" s="431"/>
      <c r="K19" s="4"/>
      <c r="L19" s="4">
        <v>1866.66</v>
      </c>
      <c r="M19" s="85"/>
    </row>
    <row r="20" spans="1:13" ht="45">
      <c r="A20" s="96">
        <v>11</v>
      </c>
      <c r="B20" s="471">
        <v>44119</v>
      </c>
      <c r="C20" s="447" t="s">
        <v>329</v>
      </c>
      <c r="D20" s="447" t="s">
        <v>500</v>
      </c>
      <c r="E20" s="429">
        <v>400162676</v>
      </c>
      <c r="F20" s="429" t="s">
        <v>491</v>
      </c>
      <c r="G20" s="447" t="s">
        <v>501</v>
      </c>
      <c r="H20" s="431"/>
      <c r="I20" s="429" t="s">
        <v>491</v>
      </c>
      <c r="J20" s="431"/>
      <c r="K20" s="4"/>
      <c r="L20" s="4">
        <v>6305</v>
      </c>
      <c r="M20" s="85"/>
    </row>
    <row r="21" spans="1:13" ht="45">
      <c r="A21" s="96">
        <v>12</v>
      </c>
      <c r="B21" s="471">
        <v>44117</v>
      </c>
      <c r="C21" s="447" t="s">
        <v>502</v>
      </c>
      <c r="D21" s="447" t="s">
        <v>505</v>
      </c>
      <c r="E21" s="429">
        <v>405407448</v>
      </c>
      <c r="F21" s="429" t="s">
        <v>491</v>
      </c>
      <c r="G21" s="448">
        <v>1000</v>
      </c>
      <c r="H21" s="431"/>
      <c r="I21" s="429" t="s">
        <v>491</v>
      </c>
      <c r="J21" s="431"/>
      <c r="K21" s="4">
        <v>0.16</v>
      </c>
      <c r="L21" s="4">
        <v>160</v>
      </c>
      <c r="M21" s="85"/>
    </row>
    <row r="22" spans="1:13" ht="45">
      <c r="A22" s="96">
        <v>13</v>
      </c>
      <c r="B22" s="471">
        <v>44119</v>
      </c>
      <c r="C22" s="447" t="s">
        <v>502</v>
      </c>
      <c r="D22" s="447" t="s">
        <v>505</v>
      </c>
      <c r="E22" s="429">
        <v>405407448</v>
      </c>
      <c r="F22" s="429" t="s">
        <v>491</v>
      </c>
      <c r="G22" s="448">
        <v>1000</v>
      </c>
      <c r="H22" s="431"/>
      <c r="I22" s="429" t="s">
        <v>491</v>
      </c>
      <c r="J22" s="431"/>
      <c r="K22" s="4">
        <v>0.66</v>
      </c>
      <c r="L22" s="4">
        <v>660</v>
      </c>
      <c r="M22" s="85"/>
    </row>
    <row r="23" spans="1:13" ht="45">
      <c r="A23" s="96">
        <v>14</v>
      </c>
      <c r="B23" s="471">
        <v>44119</v>
      </c>
      <c r="C23" s="447" t="s">
        <v>502</v>
      </c>
      <c r="D23" s="447" t="s">
        <v>505</v>
      </c>
      <c r="E23" s="429">
        <v>405407448</v>
      </c>
      <c r="F23" s="429" t="s">
        <v>491</v>
      </c>
      <c r="G23" s="448">
        <v>1000</v>
      </c>
      <c r="H23" s="431"/>
      <c r="I23" s="429" t="s">
        <v>491</v>
      </c>
      <c r="J23" s="431"/>
      <c r="K23" s="4">
        <v>0.66</v>
      </c>
      <c r="L23" s="4">
        <v>660</v>
      </c>
      <c r="M23" s="85"/>
    </row>
    <row r="24" spans="1:13" ht="45">
      <c r="A24" s="96">
        <v>15</v>
      </c>
      <c r="B24" s="471">
        <v>44125</v>
      </c>
      <c r="C24" s="447" t="s">
        <v>502</v>
      </c>
      <c r="D24" s="447" t="s">
        <v>505</v>
      </c>
      <c r="E24" s="429">
        <v>405407448</v>
      </c>
      <c r="F24" s="429" t="s">
        <v>491</v>
      </c>
      <c r="G24" s="448">
        <v>1000</v>
      </c>
      <c r="H24" s="431"/>
      <c r="I24" s="429" t="s">
        <v>491</v>
      </c>
      <c r="J24" s="431"/>
      <c r="K24" s="4">
        <v>0.4</v>
      </c>
      <c r="L24" s="4">
        <v>400</v>
      </c>
      <c r="M24" s="85"/>
    </row>
    <row r="25" spans="1:13" ht="45">
      <c r="A25" s="96">
        <v>16</v>
      </c>
      <c r="B25" s="471">
        <v>44127</v>
      </c>
      <c r="C25" s="447" t="s">
        <v>502</v>
      </c>
      <c r="D25" s="447" t="s">
        <v>505</v>
      </c>
      <c r="E25" s="429">
        <v>405407448</v>
      </c>
      <c r="F25" s="429" t="s">
        <v>491</v>
      </c>
      <c r="G25" s="448">
        <v>500</v>
      </c>
      <c r="H25" s="431"/>
      <c r="I25" s="429" t="s">
        <v>491</v>
      </c>
      <c r="J25" s="431"/>
      <c r="K25" s="4">
        <v>0.57999999999999996</v>
      </c>
      <c r="L25" s="4">
        <v>290</v>
      </c>
      <c r="M25" s="85"/>
    </row>
    <row r="26" spans="1:13" ht="45" hidden="1">
      <c r="A26" s="96">
        <v>17</v>
      </c>
      <c r="B26" s="471">
        <v>44083</v>
      </c>
      <c r="C26" s="325" t="s">
        <v>489</v>
      </c>
      <c r="D26" s="96" t="s">
        <v>525</v>
      </c>
      <c r="E26" s="85"/>
      <c r="F26" s="429" t="s">
        <v>483</v>
      </c>
      <c r="G26" s="85"/>
      <c r="H26" s="85"/>
      <c r="I26" s="429" t="s">
        <v>491</v>
      </c>
      <c r="J26" s="85"/>
      <c r="K26" s="4"/>
      <c r="L26" s="4">
        <v>4647.62</v>
      </c>
      <c r="M26" s="85"/>
    </row>
    <row r="27" spans="1:13" ht="45" hidden="1">
      <c r="A27" s="96">
        <v>18</v>
      </c>
      <c r="B27" s="471">
        <v>44085</v>
      </c>
      <c r="C27" s="325" t="s">
        <v>489</v>
      </c>
      <c r="D27" s="96" t="s">
        <v>525</v>
      </c>
      <c r="E27" s="85"/>
      <c r="F27" s="429" t="s">
        <v>483</v>
      </c>
      <c r="G27" s="85"/>
      <c r="H27" s="85"/>
      <c r="I27" s="429" t="s">
        <v>491</v>
      </c>
      <c r="J27" s="85"/>
      <c r="K27" s="4"/>
      <c r="L27" s="4">
        <v>866.79</v>
      </c>
      <c r="M27" s="85"/>
    </row>
    <row r="28" spans="1:13" ht="45" hidden="1">
      <c r="A28" s="96">
        <v>19</v>
      </c>
      <c r="B28" s="471">
        <v>44088</v>
      </c>
      <c r="C28" s="325" t="s">
        <v>489</v>
      </c>
      <c r="D28" s="96" t="s">
        <v>526</v>
      </c>
      <c r="E28" s="85"/>
      <c r="F28" s="429" t="s">
        <v>480</v>
      </c>
      <c r="G28" s="85"/>
      <c r="H28" s="85"/>
      <c r="I28" s="429" t="s">
        <v>491</v>
      </c>
      <c r="J28" s="85"/>
      <c r="K28" s="4"/>
      <c r="L28" s="4">
        <v>6228</v>
      </c>
      <c r="M28" s="85"/>
    </row>
    <row r="29" spans="1:13" ht="45" hidden="1">
      <c r="A29" s="96">
        <v>20</v>
      </c>
      <c r="B29" s="471">
        <v>44096</v>
      </c>
      <c r="C29" s="325" t="s">
        <v>489</v>
      </c>
      <c r="D29" s="96" t="s">
        <v>526</v>
      </c>
      <c r="E29" s="85"/>
      <c r="F29" s="429" t="s">
        <v>480</v>
      </c>
      <c r="G29" s="85"/>
      <c r="H29" s="85"/>
      <c r="I29" s="429" t="s">
        <v>491</v>
      </c>
      <c r="J29" s="85"/>
      <c r="K29" s="4"/>
      <c r="L29" s="4">
        <v>6528.2</v>
      </c>
      <c r="M29" s="85"/>
    </row>
    <row r="30" spans="1:13" ht="45" hidden="1">
      <c r="A30" s="96">
        <v>21</v>
      </c>
      <c r="B30" s="471">
        <v>44096</v>
      </c>
      <c r="C30" s="325" t="s">
        <v>489</v>
      </c>
      <c r="D30" s="96" t="s">
        <v>525</v>
      </c>
      <c r="E30" s="85"/>
      <c r="F30" s="429" t="s">
        <v>521</v>
      </c>
      <c r="G30" s="85"/>
      <c r="H30" s="85"/>
      <c r="I30" s="429" t="s">
        <v>491</v>
      </c>
      <c r="J30" s="85"/>
      <c r="K30" s="4"/>
      <c r="L30" s="4">
        <v>12257.212004999999</v>
      </c>
      <c r="M30" s="85"/>
    </row>
    <row r="31" spans="1:13" ht="45" hidden="1">
      <c r="A31" s="96">
        <v>22</v>
      </c>
      <c r="B31" s="471">
        <v>44097</v>
      </c>
      <c r="C31" s="325" t="s">
        <v>489</v>
      </c>
      <c r="D31" s="96" t="s">
        <v>525</v>
      </c>
      <c r="E31" s="85"/>
      <c r="F31" s="429" t="s">
        <v>521</v>
      </c>
      <c r="G31" s="85"/>
      <c r="H31" s="85"/>
      <c r="I31" s="429" t="s">
        <v>491</v>
      </c>
      <c r="J31" s="85"/>
      <c r="K31" s="4"/>
      <c r="L31" s="4">
        <v>2797.4336489999996</v>
      </c>
      <c r="M31" s="85"/>
    </row>
    <row r="32" spans="1:13" ht="45" hidden="1">
      <c r="A32" s="96">
        <v>23</v>
      </c>
      <c r="B32" s="471">
        <v>44106</v>
      </c>
      <c r="C32" s="325" t="s">
        <v>489</v>
      </c>
      <c r="D32" s="96" t="s">
        <v>525</v>
      </c>
      <c r="E32" s="85"/>
      <c r="F32" s="429" t="s">
        <v>483</v>
      </c>
      <c r="G32" s="85"/>
      <c r="H32" s="85"/>
      <c r="I32" s="429" t="s">
        <v>491</v>
      </c>
      <c r="J32" s="85"/>
      <c r="K32" s="4"/>
      <c r="L32" s="4">
        <v>7421.9197359999989</v>
      </c>
      <c r="M32" s="85"/>
    </row>
    <row r="33" spans="1:13" ht="45" hidden="1">
      <c r="A33" s="96">
        <v>24</v>
      </c>
      <c r="B33" s="471">
        <v>44113</v>
      </c>
      <c r="C33" s="325" t="s">
        <v>489</v>
      </c>
      <c r="D33" s="96" t="s">
        <v>525</v>
      </c>
      <c r="E33" s="85"/>
      <c r="F33" s="429" t="s">
        <v>483</v>
      </c>
      <c r="G33" s="85"/>
      <c r="H33" s="85"/>
      <c r="I33" s="429" t="s">
        <v>491</v>
      </c>
      <c r="J33" s="85"/>
      <c r="K33" s="4"/>
      <c r="L33" s="4">
        <v>1667.73542</v>
      </c>
      <c r="M33" s="85"/>
    </row>
    <row r="34" spans="1:13" ht="45" hidden="1">
      <c r="A34" s="96">
        <v>25</v>
      </c>
      <c r="B34" s="471">
        <v>44115</v>
      </c>
      <c r="C34" s="325" t="s">
        <v>489</v>
      </c>
      <c r="D34" s="96" t="s">
        <v>525</v>
      </c>
      <c r="E34" s="85"/>
      <c r="F34" s="429" t="s">
        <v>483</v>
      </c>
      <c r="G34" s="85"/>
      <c r="H34" s="85"/>
      <c r="I34" s="429" t="s">
        <v>491</v>
      </c>
      <c r="J34" s="85"/>
      <c r="K34" s="4"/>
      <c r="L34" s="4">
        <v>949.55657999999994</v>
      </c>
      <c r="M34" s="85"/>
    </row>
    <row r="35" spans="1:13" ht="45" hidden="1">
      <c r="A35" s="96">
        <v>26</v>
      </c>
      <c r="B35" s="471">
        <v>44126</v>
      </c>
      <c r="C35" s="325" t="s">
        <v>489</v>
      </c>
      <c r="D35" s="96" t="s">
        <v>525</v>
      </c>
      <c r="E35" s="85"/>
      <c r="F35" s="429" t="s">
        <v>483</v>
      </c>
      <c r="G35" s="85"/>
      <c r="H35" s="85"/>
      <c r="I35" s="429" t="s">
        <v>491</v>
      </c>
      <c r="J35" s="85"/>
      <c r="K35" s="4"/>
      <c r="L35" s="4">
        <v>8537.7000000000007</v>
      </c>
      <c r="M35" s="85"/>
    </row>
    <row r="36" spans="1:13" ht="45" hidden="1">
      <c r="A36" s="96">
        <v>27</v>
      </c>
      <c r="B36" s="471">
        <v>44132</v>
      </c>
      <c r="C36" s="325" t="s">
        <v>489</v>
      </c>
      <c r="D36" s="96" t="s">
        <v>525</v>
      </c>
      <c r="E36" s="85"/>
      <c r="F36" s="429" t="s">
        <v>483</v>
      </c>
      <c r="G36" s="85"/>
      <c r="H36" s="85"/>
      <c r="I36" s="429" t="s">
        <v>491</v>
      </c>
      <c r="J36" s="85"/>
      <c r="K36" s="4"/>
      <c r="L36" s="4">
        <v>8820.1200000000008</v>
      </c>
      <c r="M36" s="85"/>
    </row>
    <row r="37" spans="1:13" ht="45" hidden="1">
      <c r="A37" s="96">
        <v>28</v>
      </c>
      <c r="B37" s="471">
        <v>44137</v>
      </c>
      <c r="C37" s="325" t="s">
        <v>489</v>
      </c>
      <c r="D37" s="96" t="s">
        <v>526</v>
      </c>
      <c r="E37" s="85"/>
      <c r="F37" s="426" t="s">
        <v>480</v>
      </c>
      <c r="G37" s="85"/>
      <c r="H37" s="85"/>
      <c r="I37" s="429" t="s">
        <v>491</v>
      </c>
      <c r="J37" s="85"/>
      <c r="K37" s="4"/>
      <c r="L37" s="4">
        <v>6465.4</v>
      </c>
      <c r="M37" s="85"/>
    </row>
    <row r="38" spans="1:13" ht="15">
      <c r="A38" s="85" t="s">
        <v>259</v>
      </c>
      <c r="B38" s="420"/>
      <c r="C38" s="325"/>
      <c r="D38" s="85"/>
      <c r="E38" s="85"/>
      <c r="F38" s="85"/>
      <c r="G38" s="85"/>
      <c r="H38" s="85"/>
      <c r="I38" s="85"/>
      <c r="J38" s="85"/>
      <c r="K38" s="4"/>
      <c r="L38" s="4"/>
      <c r="M38" s="85"/>
    </row>
    <row r="39" spans="1:13" ht="15">
      <c r="A39" s="85"/>
      <c r="B39" s="353"/>
      <c r="C39" s="325"/>
      <c r="D39" s="97"/>
      <c r="E39" s="97"/>
      <c r="F39" s="97"/>
      <c r="G39" s="97"/>
      <c r="H39" s="85"/>
      <c r="I39" s="85"/>
      <c r="J39" s="85"/>
      <c r="K39" s="85" t="s">
        <v>422</v>
      </c>
      <c r="L39" s="84">
        <f>SUM(L10:L38)</f>
        <v>87159.347389999981</v>
      </c>
      <c r="M39" s="85"/>
    </row>
    <row r="40" spans="1:13" ht="15">
      <c r="A40" s="206"/>
      <c r="B40" s="206"/>
      <c r="C40" s="206"/>
      <c r="D40" s="206"/>
      <c r="E40" s="206"/>
      <c r="F40" s="206"/>
      <c r="G40" s="206"/>
      <c r="H40" s="206"/>
      <c r="I40" s="206"/>
      <c r="J40" s="206"/>
      <c r="K40" s="206"/>
      <c r="L40" s="178"/>
    </row>
    <row r="41" spans="1:13" ht="15">
      <c r="A41" s="207" t="s">
        <v>423</v>
      </c>
      <c r="B41" s="207"/>
      <c r="C41" s="207"/>
      <c r="D41" s="206"/>
      <c r="E41" s="206"/>
      <c r="F41" s="206"/>
      <c r="G41" s="206"/>
      <c r="H41" s="206"/>
      <c r="I41" s="206"/>
      <c r="J41" s="206"/>
      <c r="K41" s="206"/>
      <c r="L41" s="178"/>
    </row>
    <row r="42" spans="1:13" ht="15">
      <c r="A42" s="207" t="s">
        <v>424</v>
      </c>
      <c r="B42" s="207"/>
      <c r="C42" s="207"/>
      <c r="D42" s="206"/>
      <c r="E42" s="206"/>
      <c r="F42" s="206"/>
      <c r="G42" s="206"/>
      <c r="H42" s="206"/>
      <c r="I42" s="206"/>
      <c r="J42" s="206"/>
      <c r="K42" s="206"/>
      <c r="L42" s="178"/>
    </row>
    <row r="43" spans="1:13" ht="15">
      <c r="A43" s="195" t="s">
        <v>425</v>
      </c>
      <c r="B43" s="195"/>
      <c r="C43" s="207"/>
      <c r="D43" s="178"/>
      <c r="E43" s="178"/>
      <c r="F43" s="178"/>
      <c r="G43" s="178"/>
      <c r="H43" s="178"/>
      <c r="I43" s="178"/>
      <c r="J43" s="178"/>
      <c r="K43" s="178"/>
      <c r="L43" s="178"/>
    </row>
    <row r="44" spans="1:13" ht="15">
      <c r="A44" s="195" t="s">
        <v>426</v>
      </c>
      <c r="B44" s="195"/>
      <c r="C44" s="207"/>
      <c r="D44" s="178"/>
      <c r="E44" s="178"/>
      <c r="F44" s="178"/>
      <c r="G44" s="178"/>
      <c r="H44" s="178"/>
      <c r="I44" s="178"/>
      <c r="J44" s="178"/>
      <c r="K44" s="178"/>
      <c r="L44" s="178"/>
    </row>
    <row r="45" spans="1:13" ht="15" customHeight="1">
      <c r="A45" s="508" t="s">
        <v>441</v>
      </c>
      <c r="B45" s="508"/>
      <c r="C45" s="508"/>
      <c r="D45" s="508"/>
      <c r="E45" s="508"/>
      <c r="F45" s="508"/>
      <c r="G45" s="508"/>
      <c r="H45" s="508"/>
      <c r="I45" s="508"/>
      <c r="J45" s="508"/>
      <c r="K45" s="508"/>
      <c r="L45" s="508"/>
    </row>
    <row r="46" spans="1:13" ht="15" customHeight="1">
      <c r="A46" s="508"/>
      <c r="B46" s="508"/>
      <c r="C46" s="508"/>
      <c r="D46" s="508"/>
      <c r="E46" s="508"/>
      <c r="F46" s="508"/>
      <c r="G46" s="508"/>
      <c r="H46" s="508"/>
      <c r="I46" s="508"/>
      <c r="J46" s="508"/>
      <c r="K46" s="508"/>
      <c r="L46" s="508"/>
    </row>
    <row r="47" spans="1:13" ht="12.75" customHeight="1">
      <c r="A47" s="344"/>
      <c r="B47" s="344"/>
      <c r="C47" s="344"/>
      <c r="D47" s="344"/>
      <c r="E47" s="344"/>
      <c r="F47" s="344"/>
      <c r="G47" s="344"/>
      <c r="H47" s="344"/>
      <c r="I47" s="344"/>
      <c r="J47" s="344"/>
      <c r="K47" s="344"/>
      <c r="L47" s="344"/>
    </row>
    <row r="48" spans="1:13" ht="15">
      <c r="A48" s="504" t="s">
        <v>96</v>
      </c>
      <c r="B48" s="504"/>
      <c r="C48" s="504"/>
      <c r="D48" s="326"/>
      <c r="E48" s="327"/>
      <c r="F48" s="327"/>
      <c r="G48" s="326"/>
      <c r="H48" s="326"/>
      <c r="I48" s="326"/>
      <c r="J48" s="326"/>
      <c r="K48" s="326"/>
      <c r="L48" s="178"/>
    </row>
    <row r="49" spans="1:12" ht="15">
      <c r="A49" s="326"/>
      <c r="B49" s="326"/>
      <c r="C49" s="327"/>
      <c r="D49" s="326"/>
      <c r="E49" s="327"/>
      <c r="F49" s="327"/>
      <c r="G49" s="326"/>
      <c r="H49" s="326"/>
      <c r="I49" s="326"/>
      <c r="J49" s="326"/>
      <c r="K49" s="328"/>
      <c r="L49" s="178"/>
    </row>
    <row r="50" spans="1:12" ht="15" customHeight="1">
      <c r="A50" s="326"/>
      <c r="B50" s="326"/>
      <c r="C50" s="327"/>
      <c r="D50" s="505" t="s">
        <v>251</v>
      </c>
      <c r="E50" s="505"/>
      <c r="F50" s="329"/>
      <c r="G50" s="330"/>
      <c r="H50" s="506" t="s">
        <v>427</v>
      </c>
      <c r="I50" s="506"/>
      <c r="J50" s="506"/>
      <c r="K50" s="331"/>
      <c r="L50" s="178"/>
    </row>
    <row r="51" spans="1:12" ht="15">
      <c r="A51" s="326"/>
      <c r="B51" s="326"/>
      <c r="C51" s="327"/>
      <c r="D51" s="326"/>
      <c r="E51" s="327"/>
      <c r="F51" s="327"/>
      <c r="G51" s="326"/>
      <c r="H51" s="507"/>
      <c r="I51" s="507"/>
      <c r="J51" s="507"/>
      <c r="K51" s="331"/>
      <c r="L51" s="178"/>
    </row>
    <row r="52" spans="1:12" ht="15">
      <c r="A52" s="326"/>
      <c r="B52" s="326"/>
      <c r="C52" s="327"/>
      <c r="D52" s="502" t="s">
        <v>127</v>
      </c>
      <c r="E52" s="502"/>
      <c r="F52" s="329"/>
      <c r="G52" s="330"/>
      <c r="H52" s="326"/>
      <c r="I52" s="326"/>
      <c r="J52" s="326"/>
      <c r="K52" s="326"/>
      <c r="L52" s="178"/>
    </row>
  </sheetData>
  <autoFilter ref="A9:M39">
    <filterColumn colId="3">
      <filters blank="1">
        <filter val="შპს ახალი ამბები"/>
        <filter val="შპს ზზნ გრუპ"/>
        <filter val="შპს ზოლი"/>
        <filter val="შპს კიბერ მარკეტინგი"/>
        <filter val="შპს ნიუ პოსტი"/>
        <filter val="შპს ონ.ჯი"/>
      </filters>
    </filterColumn>
  </autoFilter>
  <mergeCells count="7">
    <mergeCell ref="D52:E52"/>
    <mergeCell ref="A2:E2"/>
    <mergeCell ref="L3:M3"/>
    <mergeCell ref="A48:C48"/>
    <mergeCell ref="D50:E50"/>
    <mergeCell ref="H50:J51"/>
    <mergeCell ref="A45:L46"/>
  </mergeCells>
  <dataValidations count="2">
    <dataValidation type="list" allowBlank="1" showInputMessage="1" showErrorMessage="1" sqref="C10:C39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  <dataValidation allowBlank="1" showInputMessage="1" showErrorMessage="1" error="თვე/დღე/წელი" prompt="თვე/დღე/წელი" sqref="B26:B38"/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I93"/>
  <sheetViews>
    <sheetView showGridLines="0" view="pageBreakPreview" zoomScale="80" zoomScaleNormal="100" zoomScaleSheetLayoutView="80" workbookViewId="0">
      <selection activeCell="H18" sqref="H18"/>
    </sheetView>
  </sheetViews>
  <sheetFormatPr defaultColWidth="9.140625" defaultRowHeight="15"/>
  <cols>
    <col min="1" max="1" width="12.85546875" style="29" customWidth="1"/>
    <col min="2" max="2" width="65.5703125" style="28" customWidth="1"/>
    <col min="3" max="3" width="14.85546875" style="2" customWidth="1"/>
    <col min="4" max="4" width="19.7109375" style="2" bestFit="1" customWidth="1"/>
    <col min="5" max="5" width="0.85546875" style="2" customWidth="1"/>
    <col min="6" max="16384" width="9.140625" style="2"/>
  </cols>
  <sheetData>
    <row r="1" spans="1:5">
      <c r="A1" s="72" t="s">
        <v>212</v>
      </c>
      <c r="B1" s="119"/>
      <c r="C1" s="509" t="s">
        <v>186</v>
      </c>
      <c r="D1" s="509"/>
      <c r="E1" s="103"/>
    </row>
    <row r="2" spans="1:5">
      <c r="A2" s="74" t="s">
        <v>128</v>
      </c>
      <c r="B2" s="119"/>
      <c r="C2" s="75"/>
      <c r="D2" s="203" t="str">
        <f>'ფორმა N1'!L2</f>
        <v>01.09.2020-13.11.2020</v>
      </c>
      <c r="E2" s="103"/>
    </row>
    <row r="3" spans="1:5">
      <c r="A3" s="114"/>
      <c r="B3" s="119"/>
      <c r="C3" s="75"/>
      <c r="D3" s="75"/>
      <c r="E3" s="103"/>
    </row>
    <row r="4" spans="1: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5">
      <c r="A5" s="117" t="str">
        <f>'ფორმა N1'!A5</f>
        <v>მოქალაქეთა პოლიტიკური გაერთიანება "რეფორმერი"</v>
      </c>
      <c r="B5" s="118"/>
      <c r="C5" s="118"/>
      <c r="D5" s="59"/>
      <c r="E5" s="106"/>
    </row>
    <row r="6" spans="1:5">
      <c r="A6" s="75"/>
      <c r="B6" s="74"/>
      <c r="C6" s="74"/>
      <c r="D6" s="74"/>
      <c r="E6" s="106"/>
    </row>
    <row r="7" spans="1:5">
      <c r="A7" s="113"/>
      <c r="B7" s="120"/>
      <c r="C7" s="121"/>
      <c r="D7" s="121"/>
      <c r="E7" s="103"/>
    </row>
    <row r="8" spans="1:5" ht="45">
      <c r="A8" s="122" t="s">
        <v>101</v>
      </c>
      <c r="B8" s="122" t="s">
        <v>178</v>
      </c>
      <c r="C8" s="122" t="s">
        <v>286</v>
      </c>
      <c r="D8" s="122" t="s">
        <v>240</v>
      </c>
      <c r="E8" s="103"/>
    </row>
    <row r="9" spans="1:5">
      <c r="A9" s="49"/>
      <c r="B9" s="50"/>
      <c r="C9" s="151"/>
      <c r="D9" s="151"/>
      <c r="E9" s="103"/>
    </row>
    <row r="10" spans="1:5">
      <c r="A10" s="51" t="s">
        <v>179</v>
      </c>
      <c r="B10" s="52"/>
      <c r="C10" s="123">
        <f>SUM(C11,C34)</f>
        <v>60082</v>
      </c>
      <c r="D10" s="123">
        <f>SUM(D11,D34)</f>
        <v>1531.6</v>
      </c>
      <c r="E10" s="103"/>
    </row>
    <row r="11" spans="1:5">
      <c r="A11" s="53" t="s">
        <v>180</v>
      </c>
      <c r="B11" s="54"/>
      <c r="C11" s="83">
        <f>SUM(C12:C32)</f>
        <v>60082</v>
      </c>
      <c r="D11" s="83">
        <f>SUM(D12:D32)</f>
        <v>731.6</v>
      </c>
      <c r="E11" s="103"/>
    </row>
    <row r="12" spans="1:5">
      <c r="A12" s="57">
        <v>1110</v>
      </c>
      <c r="B12" s="56" t="s">
        <v>130</v>
      </c>
      <c r="C12" s="8"/>
      <c r="D12" s="8"/>
      <c r="E12" s="103"/>
    </row>
    <row r="13" spans="1:5">
      <c r="A13" s="57">
        <v>1120</v>
      </c>
      <c r="B13" s="56" t="s">
        <v>131</v>
      </c>
      <c r="C13" s="8"/>
      <c r="D13" s="8"/>
      <c r="E13" s="103"/>
    </row>
    <row r="14" spans="1:5">
      <c r="A14" s="57">
        <v>1211</v>
      </c>
      <c r="B14" s="56" t="s">
        <v>132</v>
      </c>
      <c r="C14" s="428">
        <v>58722</v>
      </c>
      <c r="D14" s="428">
        <v>731.6</v>
      </c>
      <c r="E14" s="103"/>
    </row>
    <row r="15" spans="1:5">
      <c r="A15" s="57">
        <v>1212</v>
      </c>
      <c r="B15" s="56" t="s">
        <v>133</v>
      </c>
      <c r="C15" s="8"/>
      <c r="D15" s="8"/>
      <c r="E15" s="103"/>
    </row>
    <row r="16" spans="1:5">
      <c r="A16" s="57">
        <v>1213</v>
      </c>
      <c r="B16" s="56" t="s">
        <v>134</v>
      </c>
      <c r="C16" s="8"/>
      <c r="D16" s="8"/>
      <c r="E16" s="103"/>
    </row>
    <row r="17" spans="1:5">
      <c r="A17" s="57">
        <v>1214</v>
      </c>
      <c r="B17" s="56" t="s">
        <v>135</v>
      </c>
      <c r="C17" s="8"/>
      <c r="D17" s="8"/>
      <c r="E17" s="103"/>
    </row>
    <row r="18" spans="1:5">
      <c r="A18" s="57">
        <v>1215</v>
      </c>
      <c r="B18" s="56" t="s">
        <v>136</v>
      </c>
      <c r="C18" s="8"/>
      <c r="D18" s="8"/>
      <c r="E18" s="103"/>
    </row>
    <row r="19" spans="1:5">
      <c r="A19" s="57">
        <v>1300</v>
      </c>
      <c r="B19" s="56" t="s">
        <v>137</v>
      </c>
      <c r="C19" s="8"/>
      <c r="D19" s="8"/>
      <c r="E19" s="103"/>
    </row>
    <row r="20" spans="1:5">
      <c r="A20" s="57">
        <v>1410</v>
      </c>
      <c r="B20" s="56" t="s">
        <v>138</v>
      </c>
      <c r="C20" s="8"/>
      <c r="D20" s="8"/>
      <c r="E20" s="103"/>
    </row>
    <row r="21" spans="1:5">
      <c r="A21" s="57">
        <v>1421</v>
      </c>
      <c r="B21" s="56" t="s">
        <v>139</v>
      </c>
      <c r="C21" s="8"/>
      <c r="D21" s="8"/>
      <c r="E21" s="103"/>
    </row>
    <row r="22" spans="1:5">
      <c r="A22" s="57">
        <v>1422</v>
      </c>
      <c r="B22" s="56" t="s">
        <v>140</v>
      </c>
      <c r="C22" s="8"/>
      <c r="D22" s="8"/>
      <c r="E22" s="103"/>
    </row>
    <row r="23" spans="1:5">
      <c r="A23" s="57">
        <v>1423</v>
      </c>
      <c r="B23" s="56" t="s">
        <v>141</v>
      </c>
      <c r="C23" s="8"/>
      <c r="D23" s="8"/>
      <c r="E23" s="103"/>
    </row>
    <row r="24" spans="1:5">
      <c r="A24" s="57">
        <v>1431</v>
      </c>
      <c r="B24" s="56" t="s">
        <v>142</v>
      </c>
      <c r="C24" s="8"/>
      <c r="D24" s="8"/>
      <c r="E24" s="103"/>
    </row>
    <row r="25" spans="1:5">
      <c r="A25" s="57">
        <v>1432</v>
      </c>
      <c r="B25" s="56" t="s">
        <v>143</v>
      </c>
      <c r="C25" s="8"/>
      <c r="D25" s="8"/>
      <c r="E25" s="103"/>
    </row>
    <row r="26" spans="1:5">
      <c r="A26" s="57">
        <v>1433</v>
      </c>
      <c r="B26" s="56" t="s">
        <v>144</v>
      </c>
      <c r="C26" s="8"/>
      <c r="D26" s="8"/>
      <c r="E26" s="103"/>
    </row>
    <row r="27" spans="1:5">
      <c r="A27" s="57">
        <v>1441</v>
      </c>
      <c r="B27" s="56" t="s">
        <v>145</v>
      </c>
      <c r="C27" s="8"/>
      <c r="D27" s="8"/>
      <c r="E27" s="103"/>
    </row>
    <row r="28" spans="1:5">
      <c r="A28" s="57">
        <v>1442</v>
      </c>
      <c r="B28" s="56" t="s">
        <v>146</v>
      </c>
      <c r="C28" s="8">
        <v>1360</v>
      </c>
      <c r="D28" s="8"/>
      <c r="E28" s="103"/>
    </row>
    <row r="29" spans="1:5">
      <c r="A29" s="57">
        <v>1443</v>
      </c>
      <c r="B29" s="56" t="s">
        <v>147</v>
      </c>
      <c r="C29" s="8"/>
      <c r="D29" s="8"/>
      <c r="E29" s="103"/>
    </row>
    <row r="30" spans="1:5">
      <c r="A30" s="57">
        <v>1444</v>
      </c>
      <c r="B30" s="56" t="s">
        <v>148</v>
      </c>
      <c r="C30" s="8"/>
      <c r="D30" s="8"/>
      <c r="E30" s="103"/>
    </row>
    <row r="31" spans="1:5">
      <c r="A31" s="57">
        <v>1445</v>
      </c>
      <c r="B31" s="56" t="s">
        <v>149</v>
      </c>
      <c r="C31" s="8"/>
      <c r="D31" s="8"/>
      <c r="E31" s="103"/>
    </row>
    <row r="32" spans="1:5">
      <c r="A32" s="57">
        <v>1446</v>
      </c>
      <c r="B32" s="56" t="s">
        <v>150</v>
      </c>
      <c r="C32" s="8"/>
      <c r="D32" s="8"/>
      <c r="E32" s="103"/>
    </row>
    <row r="33" spans="1:5">
      <c r="A33" s="30"/>
      <c r="E33" s="103"/>
    </row>
    <row r="34" spans="1:5">
      <c r="A34" s="58" t="s">
        <v>181</v>
      </c>
      <c r="B34" s="56"/>
      <c r="C34" s="83">
        <f>SUM(C35:C42)</f>
        <v>0</v>
      </c>
      <c r="D34" s="83">
        <f>SUM(D35:D42)</f>
        <v>800</v>
      </c>
      <c r="E34" s="103"/>
    </row>
    <row r="35" spans="1:5">
      <c r="A35" s="57">
        <v>2110</v>
      </c>
      <c r="B35" s="56" t="s">
        <v>89</v>
      </c>
      <c r="C35" s="8"/>
      <c r="D35" s="8"/>
      <c r="E35" s="103"/>
    </row>
    <row r="36" spans="1:5">
      <c r="A36" s="57">
        <v>2120</v>
      </c>
      <c r="B36" s="56" t="s">
        <v>151</v>
      </c>
      <c r="C36" s="8"/>
      <c r="D36" s="8"/>
      <c r="E36" s="103"/>
    </row>
    <row r="37" spans="1:5">
      <c r="A37" s="57">
        <v>2130</v>
      </c>
      <c r="B37" s="56" t="s">
        <v>90</v>
      </c>
      <c r="C37" s="8"/>
      <c r="D37" s="8"/>
      <c r="E37" s="103"/>
    </row>
    <row r="38" spans="1:5">
      <c r="A38" s="57">
        <v>2140</v>
      </c>
      <c r="B38" s="56" t="s">
        <v>366</v>
      </c>
      <c r="C38" s="8"/>
      <c r="D38" s="8"/>
      <c r="E38" s="103"/>
    </row>
    <row r="39" spans="1:5">
      <c r="A39" s="57">
        <v>2150</v>
      </c>
      <c r="B39" s="56" t="s">
        <v>369</v>
      </c>
      <c r="C39" s="8"/>
      <c r="D39" s="8">
        <v>800</v>
      </c>
      <c r="E39" s="103"/>
    </row>
    <row r="40" spans="1:5">
      <c r="A40" s="57">
        <v>2220</v>
      </c>
      <c r="B40" s="56" t="s">
        <v>91</v>
      </c>
      <c r="C40" s="8"/>
      <c r="D40" s="8"/>
      <c r="E40" s="103"/>
    </row>
    <row r="41" spans="1:5">
      <c r="A41" s="57">
        <v>2300</v>
      </c>
      <c r="B41" s="56" t="s">
        <v>152</v>
      </c>
      <c r="C41" s="8"/>
      <c r="D41" s="8"/>
      <c r="E41" s="103"/>
    </row>
    <row r="42" spans="1:5">
      <c r="A42" s="57">
        <v>2400</v>
      </c>
      <c r="B42" s="56" t="s">
        <v>153</v>
      </c>
      <c r="C42" s="8"/>
      <c r="D42" s="8"/>
      <c r="E42" s="103"/>
    </row>
    <row r="43" spans="1:5">
      <c r="A43" s="31"/>
      <c r="E43" s="103"/>
    </row>
    <row r="44" spans="1:5">
      <c r="A44" s="55" t="s">
        <v>185</v>
      </c>
      <c r="B44" s="56"/>
      <c r="C44" s="83">
        <f>SUM(C45,C64)</f>
        <v>18805</v>
      </c>
      <c r="D44" s="83">
        <f>SUM(D45,D64)</f>
        <v>1770</v>
      </c>
      <c r="E44" s="103"/>
    </row>
    <row r="45" spans="1:5">
      <c r="A45" s="58" t="s">
        <v>182</v>
      </c>
      <c r="B45" s="56"/>
      <c r="C45" s="83">
        <f>SUM(C46:C61)</f>
        <v>18805</v>
      </c>
      <c r="D45" s="83">
        <f>SUM(D46:D61)</f>
        <v>1770</v>
      </c>
      <c r="E45" s="103"/>
    </row>
    <row r="46" spans="1:5">
      <c r="A46" s="57">
        <v>3100</v>
      </c>
      <c r="B46" s="56" t="s">
        <v>154</v>
      </c>
      <c r="C46" s="8"/>
      <c r="D46" s="8"/>
      <c r="E46" s="103"/>
    </row>
    <row r="47" spans="1:5">
      <c r="A47" s="57">
        <v>3210</v>
      </c>
      <c r="B47" s="56" t="s">
        <v>155</v>
      </c>
      <c r="C47" s="8">
        <v>18465</v>
      </c>
      <c r="D47" s="8">
        <v>1770</v>
      </c>
      <c r="E47" s="103"/>
    </row>
    <row r="48" spans="1:5">
      <c r="A48" s="57">
        <v>3221</v>
      </c>
      <c r="B48" s="56" t="s">
        <v>156</v>
      </c>
      <c r="C48" s="8"/>
      <c r="D48" s="8"/>
      <c r="E48" s="103"/>
    </row>
    <row r="49" spans="1:5">
      <c r="A49" s="57">
        <v>3222</v>
      </c>
      <c r="B49" s="56" t="s">
        <v>157</v>
      </c>
      <c r="C49" s="8">
        <v>340</v>
      </c>
      <c r="D49" s="8"/>
      <c r="E49" s="103"/>
    </row>
    <row r="50" spans="1:5">
      <c r="A50" s="57">
        <v>3223</v>
      </c>
      <c r="B50" s="56" t="s">
        <v>158</v>
      </c>
      <c r="C50" s="8"/>
      <c r="D50" s="8"/>
      <c r="E50" s="103"/>
    </row>
    <row r="51" spans="1:5">
      <c r="A51" s="57">
        <v>3224</v>
      </c>
      <c r="B51" s="56" t="s">
        <v>159</v>
      </c>
      <c r="C51" s="8"/>
      <c r="D51" s="8"/>
      <c r="E51" s="103"/>
    </row>
    <row r="52" spans="1:5">
      <c r="A52" s="57">
        <v>3231</v>
      </c>
      <c r="B52" s="56" t="s">
        <v>160</v>
      </c>
      <c r="C52" s="8"/>
      <c r="D52" s="8"/>
      <c r="E52" s="103"/>
    </row>
    <row r="53" spans="1:5">
      <c r="A53" s="57">
        <v>3232</v>
      </c>
      <c r="B53" s="56" t="s">
        <v>161</v>
      </c>
      <c r="C53" s="8"/>
      <c r="D53" s="8"/>
      <c r="E53" s="103"/>
    </row>
    <row r="54" spans="1:5">
      <c r="A54" s="57">
        <v>3234</v>
      </c>
      <c r="B54" s="56" t="s">
        <v>162</v>
      </c>
      <c r="C54" s="8"/>
      <c r="D54" s="8"/>
      <c r="E54" s="103"/>
    </row>
    <row r="55" spans="1:5" ht="30">
      <c r="A55" s="57">
        <v>3236</v>
      </c>
      <c r="B55" s="56" t="s">
        <v>177</v>
      </c>
      <c r="C55" s="8"/>
      <c r="D55" s="8"/>
      <c r="E55" s="103"/>
    </row>
    <row r="56" spans="1:5" ht="45">
      <c r="A56" s="57">
        <v>3237</v>
      </c>
      <c r="B56" s="56" t="s">
        <v>163</v>
      </c>
      <c r="C56" s="8"/>
      <c r="D56" s="8"/>
      <c r="E56" s="103"/>
    </row>
    <row r="57" spans="1:5">
      <c r="A57" s="57">
        <v>3241</v>
      </c>
      <c r="B57" s="56" t="s">
        <v>164</v>
      </c>
      <c r="C57" s="8"/>
      <c r="D57" s="8"/>
      <c r="E57" s="103"/>
    </row>
    <row r="58" spans="1:5">
      <c r="A58" s="57">
        <v>3242</v>
      </c>
      <c r="B58" s="56" t="s">
        <v>165</v>
      </c>
      <c r="C58" s="8"/>
      <c r="D58" s="8"/>
      <c r="E58" s="103"/>
    </row>
    <row r="59" spans="1:5">
      <c r="A59" s="57">
        <v>3243</v>
      </c>
      <c r="B59" s="56" t="s">
        <v>166</v>
      </c>
      <c r="C59" s="8"/>
      <c r="D59" s="8"/>
      <c r="E59" s="103"/>
    </row>
    <row r="60" spans="1:5">
      <c r="A60" s="57">
        <v>3245</v>
      </c>
      <c r="B60" s="56" t="s">
        <v>167</v>
      </c>
      <c r="C60" s="8"/>
      <c r="D60" s="8"/>
      <c r="E60" s="103"/>
    </row>
    <row r="61" spans="1:5">
      <c r="A61" s="57">
        <v>3246</v>
      </c>
      <c r="B61" s="56" t="s">
        <v>168</v>
      </c>
      <c r="C61" s="8"/>
      <c r="D61" s="8"/>
      <c r="E61" s="103"/>
    </row>
    <row r="62" spans="1:5">
      <c r="A62" s="31"/>
      <c r="E62" s="103"/>
    </row>
    <row r="63" spans="1:5">
      <c r="A63" s="32"/>
      <c r="E63" s="103"/>
    </row>
    <row r="64" spans="1:5">
      <c r="A64" s="58" t="s">
        <v>183</v>
      </c>
      <c r="B64" s="56"/>
      <c r="C64" s="83">
        <f>SUM(C65:C67)</f>
        <v>0</v>
      </c>
      <c r="D64" s="83">
        <f>SUM(D65:D67)</f>
        <v>0</v>
      </c>
      <c r="E64" s="103"/>
    </row>
    <row r="65" spans="1:5">
      <c r="A65" s="57">
        <v>5100</v>
      </c>
      <c r="B65" s="56" t="s">
        <v>238</v>
      </c>
      <c r="C65" s="8"/>
      <c r="D65" s="8"/>
      <c r="E65" s="103"/>
    </row>
    <row r="66" spans="1:5">
      <c r="A66" s="57">
        <v>5220</v>
      </c>
      <c r="B66" s="56" t="s">
        <v>378</v>
      </c>
      <c r="C66" s="8"/>
      <c r="D66" s="8"/>
      <c r="E66" s="103"/>
    </row>
    <row r="67" spans="1:5">
      <c r="A67" s="57">
        <v>5230</v>
      </c>
      <c r="B67" s="56" t="s">
        <v>379</v>
      </c>
      <c r="C67" s="8"/>
      <c r="D67" s="8"/>
      <c r="E67" s="103"/>
    </row>
    <row r="68" spans="1:5">
      <c r="A68" s="31"/>
      <c r="E68" s="103"/>
    </row>
    <row r="69" spans="1:5">
      <c r="A69" s="2"/>
      <c r="E69" s="103"/>
    </row>
    <row r="70" spans="1:5">
      <c r="A70" s="55" t="s">
        <v>184</v>
      </c>
      <c r="B70" s="56"/>
      <c r="C70" s="8"/>
      <c r="D70" s="8"/>
      <c r="E70" s="103"/>
    </row>
    <row r="71" spans="1:5" ht="30">
      <c r="A71" s="57">
        <v>1</v>
      </c>
      <c r="B71" s="56" t="s">
        <v>169</v>
      </c>
      <c r="C71" s="8"/>
      <c r="D71" s="8"/>
      <c r="E71" s="103"/>
    </row>
    <row r="72" spans="1:5">
      <c r="A72" s="57">
        <v>2</v>
      </c>
      <c r="B72" s="56" t="s">
        <v>170</v>
      </c>
      <c r="C72" s="8"/>
      <c r="D72" s="8"/>
      <c r="E72" s="103"/>
    </row>
    <row r="73" spans="1:5">
      <c r="A73" s="57">
        <v>3</v>
      </c>
      <c r="B73" s="56" t="s">
        <v>171</v>
      </c>
      <c r="C73" s="8"/>
      <c r="D73" s="8"/>
      <c r="E73" s="103"/>
    </row>
    <row r="74" spans="1:5">
      <c r="A74" s="57">
        <v>4</v>
      </c>
      <c r="B74" s="56" t="s">
        <v>334</v>
      </c>
      <c r="C74" s="8"/>
      <c r="D74" s="8"/>
      <c r="E74" s="103"/>
    </row>
    <row r="75" spans="1:5">
      <c r="A75" s="57">
        <v>5</v>
      </c>
      <c r="B75" s="56" t="s">
        <v>172</v>
      </c>
      <c r="C75" s="8"/>
      <c r="D75" s="8"/>
      <c r="E75" s="103"/>
    </row>
    <row r="76" spans="1:5">
      <c r="A76" s="57">
        <v>6</v>
      </c>
      <c r="B76" s="56" t="s">
        <v>173</v>
      </c>
      <c r="C76" s="8"/>
      <c r="D76" s="8"/>
      <c r="E76" s="103"/>
    </row>
    <row r="77" spans="1:5">
      <c r="A77" s="57">
        <v>7</v>
      </c>
      <c r="B77" s="56" t="s">
        <v>174</v>
      </c>
      <c r="C77" s="8"/>
      <c r="D77" s="8"/>
      <c r="E77" s="103"/>
    </row>
    <row r="78" spans="1:5">
      <c r="A78" s="57">
        <v>8</v>
      </c>
      <c r="B78" s="56" t="s">
        <v>175</v>
      </c>
      <c r="C78" s="8"/>
      <c r="D78" s="8"/>
      <c r="E78" s="103"/>
    </row>
    <row r="79" spans="1:5">
      <c r="A79" s="57">
        <v>9</v>
      </c>
      <c r="B79" s="56" t="s">
        <v>176</v>
      </c>
      <c r="C79" s="8"/>
      <c r="D79" s="8"/>
      <c r="E79" s="103"/>
    </row>
    <row r="83" spans="1:9">
      <c r="A83" s="2"/>
      <c r="B83" s="2"/>
    </row>
    <row r="84" spans="1:9">
      <c r="A84" s="67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7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4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8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K26"/>
  <sheetViews>
    <sheetView showGridLines="0" view="pageBreakPreview" zoomScale="80" zoomScaleNormal="100" zoomScaleSheetLayoutView="80" workbookViewId="0">
      <selection activeCell="G10" sqref="G10"/>
    </sheetView>
  </sheetViews>
  <sheetFormatPr defaultColWidth="9.140625" defaultRowHeight="15"/>
  <cols>
    <col min="1" max="1" width="4.85546875" style="2" customWidth="1"/>
    <col min="2" max="2" width="31.42578125" style="2" customWidth="1"/>
    <col min="3" max="3" width="26.1406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2" t="s">
        <v>392</v>
      </c>
      <c r="B1" s="74"/>
      <c r="C1" s="74"/>
      <c r="D1" s="74"/>
      <c r="E1" s="74"/>
      <c r="F1" s="74"/>
      <c r="G1" s="74"/>
      <c r="H1" s="74"/>
      <c r="I1" s="497" t="s">
        <v>97</v>
      </c>
      <c r="J1" s="497"/>
      <c r="K1" s="103"/>
    </row>
    <row r="2" spans="1:11">
      <c r="A2" s="74" t="s">
        <v>128</v>
      </c>
      <c r="B2" s="74"/>
      <c r="C2" s="74"/>
      <c r="D2" s="74"/>
      <c r="E2" s="74"/>
      <c r="F2" s="74"/>
      <c r="G2" s="74"/>
      <c r="H2" s="74"/>
      <c r="I2" s="495" t="str">
        <f>'ფორმა N1'!L2</f>
        <v>01.09.2020-13.11.2020</v>
      </c>
      <c r="J2" s="496"/>
      <c r="K2" s="103"/>
    </row>
    <row r="3" spans="1:11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4"/>
      <c r="G4" s="74"/>
      <c r="H4" s="74"/>
      <c r="I4" s="74"/>
      <c r="J4" s="74"/>
      <c r="K4" s="103"/>
    </row>
    <row r="5" spans="1:11">
      <c r="A5" s="200" t="str">
        <f>'ფორმა N1'!A5</f>
        <v>მოქალაქეთა პოლიტიკური გაერთიანება "რეფორმერი"</v>
      </c>
      <c r="B5" s="340"/>
      <c r="C5" s="340"/>
      <c r="D5" s="340"/>
      <c r="E5" s="340"/>
      <c r="F5" s="341"/>
      <c r="G5" s="340"/>
      <c r="H5" s="340"/>
      <c r="I5" s="340"/>
      <c r="J5" s="340"/>
      <c r="K5" s="103"/>
    </row>
    <row r="6" spans="1:11">
      <c r="A6" s="75"/>
      <c r="B6" s="75"/>
      <c r="C6" s="74"/>
      <c r="D6" s="74"/>
      <c r="E6" s="74"/>
      <c r="F6" s="124"/>
      <c r="G6" s="74"/>
      <c r="H6" s="74"/>
      <c r="I6" s="74"/>
      <c r="J6" s="74"/>
      <c r="K6" s="103"/>
    </row>
    <row r="7" spans="1:11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7" customFormat="1" ht="45">
      <c r="A8" s="127" t="s">
        <v>64</v>
      </c>
      <c r="B8" s="127" t="s">
        <v>99</v>
      </c>
      <c r="C8" s="128" t="s">
        <v>101</v>
      </c>
      <c r="D8" s="128" t="s">
        <v>258</v>
      </c>
      <c r="E8" s="128" t="s">
        <v>100</v>
      </c>
      <c r="F8" s="126" t="s">
        <v>239</v>
      </c>
      <c r="G8" s="126" t="s">
        <v>277</v>
      </c>
      <c r="H8" s="126" t="s">
        <v>278</v>
      </c>
      <c r="I8" s="126" t="s">
        <v>240</v>
      </c>
      <c r="J8" s="129" t="s">
        <v>102</v>
      </c>
      <c r="K8" s="103"/>
    </row>
    <row r="9" spans="1:11" s="27" customFormat="1">
      <c r="A9" s="153">
        <v>1</v>
      </c>
      <c r="B9" s="153">
        <v>2</v>
      </c>
      <c r="C9" s="154">
        <v>3</v>
      </c>
      <c r="D9" s="154">
        <v>4</v>
      </c>
      <c r="E9" s="154">
        <v>5</v>
      </c>
      <c r="F9" s="154">
        <v>6</v>
      </c>
      <c r="G9" s="154">
        <v>7</v>
      </c>
      <c r="H9" s="154">
        <v>8</v>
      </c>
      <c r="I9" s="154">
        <v>9</v>
      </c>
      <c r="J9" s="154">
        <v>10</v>
      </c>
      <c r="K9" s="103"/>
    </row>
    <row r="10" spans="1:11" s="27" customFormat="1">
      <c r="A10" s="152">
        <v>1</v>
      </c>
      <c r="B10" s="435" t="s">
        <v>486</v>
      </c>
      <c r="C10" s="436" t="s">
        <v>487</v>
      </c>
      <c r="D10" s="437" t="s">
        <v>488</v>
      </c>
      <c r="E10" s="434">
        <v>44060</v>
      </c>
      <c r="F10" s="433">
        <v>58722</v>
      </c>
      <c r="G10" s="433">
        <v>12409.62</v>
      </c>
      <c r="H10" s="433">
        <v>70750.02</v>
      </c>
      <c r="I10" s="433">
        <v>381.6</v>
      </c>
      <c r="J10" s="433"/>
      <c r="K10" s="103"/>
    </row>
    <row r="11" spans="1:11" s="27" customFormat="1">
      <c r="A11" s="152">
        <v>1</v>
      </c>
      <c r="B11" s="435" t="s">
        <v>486</v>
      </c>
      <c r="C11" s="436" t="s">
        <v>514</v>
      </c>
      <c r="D11" s="437" t="s">
        <v>488</v>
      </c>
      <c r="E11" s="434">
        <v>44148</v>
      </c>
      <c r="F11" s="433">
        <v>0</v>
      </c>
      <c r="G11" s="433">
        <v>350</v>
      </c>
      <c r="H11" s="433">
        <v>0</v>
      </c>
      <c r="I11" s="433">
        <v>350</v>
      </c>
      <c r="J11" s="433"/>
      <c r="K11" s="103"/>
    </row>
    <row r="12" spans="1:11">
      <c r="A12" s="102"/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1">
      <c r="A13" s="102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1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1">
      <c r="A15" s="102"/>
      <c r="B15" s="102"/>
      <c r="C15" s="102"/>
      <c r="D15" s="102"/>
      <c r="E15" s="102"/>
      <c r="F15" s="102"/>
      <c r="G15" s="102"/>
      <c r="H15" s="102"/>
      <c r="I15" s="102"/>
      <c r="J15" s="102"/>
    </row>
    <row r="16" spans="1:11">
      <c r="A16" s="102"/>
      <c r="B16" s="210" t="s">
        <v>96</v>
      </c>
      <c r="C16" s="102"/>
      <c r="D16" s="102"/>
      <c r="E16" s="102"/>
      <c r="F16" s="211"/>
      <c r="G16" s="102"/>
      <c r="H16" s="102"/>
      <c r="I16" s="102"/>
      <c r="J16" s="102"/>
    </row>
    <row r="17" spans="1:10">
      <c r="A17" s="102"/>
      <c r="B17" s="102"/>
      <c r="C17" s="102"/>
      <c r="D17" s="102"/>
      <c r="E17" s="102"/>
      <c r="F17" s="99"/>
      <c r="G17" s="99"/>
      <c r="H17" s="99"/>
      <c r="I17" s="99"/>
      <c r="J17" s="99"/>
    </row>
    <row r="18" spans="1:10">
      <c r="A18" s="102"/>
      <c r="B18" s="102"/>
      <c r="C18" s="248"/>
      <c r="D18" s="102"/>
      <c r="E18" s="102"/>
      <c r="F18" s="248"/>
      <c r="G18" s="249"/>
      <c r="H18" s="249"/>
      <c r="I18" s="99"/>
      <c r="J18" s="99"/>
    </row>
    <row r="19" spans="1:10">
      <c r="A19" s="99"/>
      <c r="B19" s="102"/>
      <c r="C19" s="212" t="s">
        <v>251</v>
      </c>
      <c r="D19" s="212"/>
      <c r="E19" s="102"/>
      <c r="F19" s="102" t="s">
        <v>256</v>
      </c>
      <c r="G19" s="99"/>
      <c r="H19" s="99"/>
      <c r="I19" s="99"/>
      <c r="J19" s="99"/>
    </row>
    <row r="20" spans="1:10">
      <c r="A20" s="99"/>
      <c r="B20" s="102"/>
      <c r="C20" s="213" t="s">
        <v>127</v>
      </c>
      <c r="D20" s="102"/>
      <c r="E20" s="102"/>
      <c r="F20" s="102" t="s">
        <v>252</v>
      </c>
      <c r="G20" s="99"/>
      <c r="H20" s="99"/>
      <c r="I20" s="99"/>
      <c r="J20" s="99"/>
    </row>
    <row r="21" spans="1:10" customFormat="1">
      <c r="A21" s="99"/>
      <c r="B21" s="102"/>
      <c r="C21" s="102"/>
      <c r="D21" s="213"/>
      <c r="E21" s="99"/>
      <c r="F21" s="99"/>
      <c r="G21" s="99"/>
      <c r="H21" s="99"/>
      <c r="I21" s="99"/>
      <c r="J21" s="99"/>
    </row>
    <row r="22" spans="1:10" customFormat="1" ht="12.75">
      <c r="A22" s="99"/>
      <c r="B22" s="99"/>
      <c r="C22" s="99"/>
      <c r="D22" s="99"/>
      <c r="E22" s="99"/>
      <c r="F22" s="99"/>
      <c r="G22" s="99"/>
      <c r="H22" s="99"/>
      <c r="I22" s="99"/>
      <c r="J22" s="99"/>
    </row>
    <row r="23" spans="1:10" customFormat="1" ht="12.75"/>
    <row r="24" spans="1:10" customFormat="1" ht="12.75"/>
    <row r="25" spans="1:10" customFormat="1" ht="12.75"/>
    <row r="26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:J11"/>
  </dataValidations>
  <printOptions gridLines="1"/>
  <pageMargins left="0.25" right="0.25" top="0.75" bottom="0.75" header="0.3" footer="0.3"/>
  <pageSetup paperSize="9" scale="9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topLeftCell="A7" zoomScale="80" zoomScaleNormal="100" zoomScaleSheetLayoutView="80" workbookViewId="0">
      <selection activeCell="G3" sqref="G3"/>
    </sheetView>
  </sheetViews>
  <sheetFormatPr defaultColWidth="9.140625" defaultRowHeight="15"/>
  <cols>
    <col min="1" max="1" width="12" style="178" customWidth="1"/>
    <col min="2" max="2" width="13.28515625" style="178" customWidth="1"/>
    <col min="3" max="3" width="21.42578125" style="178" customWidth="1"/>
    <col min="4" max="4" width="17.85546875" style="178" customWidth="1"/>
    <col min="5" max="5" width="12.7109375" style="178" customWidth="1"/>
    <col min="6" max="6" width="36.85546875" style="178" customWidth="1"/>
    <col min="7" max="7" width="22.28515625" style="178" customWidth="1"/>
    <col min="8" max="8" width="0.5703125" style="178" customWidth="1"/>
    <col min="9" max="16384" width="9.140625" style="178"/>
  </cols>
  <sheetData>
    <row r="1" spans="1:8">
      <c r="A1" s="72" t="s">
        <v>337</v>
      </c>
      <c r="B1" s="74"/>
      <c r="C1" s="74"/>
      <c r="D1" s="74"/>
      <c r="E1" s="74"/>
      <c r="F1" s="74"/>
      <c r="G1" s="157" t="s">
        <v>97</v>
      </c>
      <c r="H1" s="158"/>
    </row>
    <row r="2" spans="1:8">
      <c r="A2" s="74" t="s">
        <v>128</v>
      </c>
      <c r="B2" s="74"/>
      <c r="C2" s="74"/>
      <c r="D2" s="74"/>
      <c r="E2" s="74"/>
      <c r="F2" s="74"/>
      <c r="G2" s="159" t="str">
        <f>'ფორმა N1'!L2</f>
        <v>01.09.2020-13.11.2020</v>
      </c>
      <c r="H2" s="158"/>
    </row>
    <row r="3" spans="1:8">
      <c r="A3" s="74"/>
      <c r="B3" s="74"/>
      <c r="C3" s="74"/>
      <c r="D3" s="74"/>
      <c r="E3" s="74"/>
      <c r="F3" s="74"/>
      <c r="G3" s="100"/>
      <c r="H3" s="158"/>
    </row>
    <row r="4" spans="1:8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>
      <c r="A5" s="200" t="str">
        <f>'ფორმა N1'!A5</f>
        <v>მოქალაქეთა პოლიტიკური გაერთიანება "რეფორმერი"</v>
      </c>
      <c r="B5" s="200"/>
      <c r="C5" s="200"/>
      <c r="D5" s="200"/>
      <c r="E5" s="200"/>
      <c r="F5" s="200"/>
      <c r="G5" s="200"/>
      <c r="H5" s="102"/>
    </row>
    <row r="6" spans="1:8">
      <c r="A6" s="75"/>
      <c r="B6" s="74"/>
      <c r="C6" s="74"/>
      <c r="D6" s="74"/>
      <c r="E6" s="74"/>
      <c r="F6" s="74"/>
      <c r="G6" s="74"/>
      <c r="H6" s="102"/>
    </row>
    <row r="7" spans="1:8">
      <c r="A7" s="74"/>
      <c r="B7" s="74"/>
      <c r="C7" s="74"/>
      <c r="D7" s="74"/>
      <c r="E7" s="74"/>
      <c r="F7" s="74"/>
      <c r="G7" s="74"/>
      <c r="H7" s="103"/>
    </row>
    <row r="8" spans="1:8" ht="45.75" customHeight="1">
      <c r="A8" s="160" t="s">
        <v>295</v>
      </c>
      <c r="B8" s="160" t="s">
        <v>129</v>
      </c>
      <c r="C8" s="161" t="s">
        <v>335</v>
      </c>
      <c r="D8" s="161" t="s">
        <v>336</v>
      </c>
      <c r="E8" s="161" t="s">
        <v>258</v>
      </c>
      <c r="F8" s="160" t="s">
        <v>300</v>
      </c>
      <c r="G8" s="161" t="s">
        <v>296</v>
      </c>
      <c r="H8" s="103"/>
    </row>
    <row r="9" spans="1:8">
      <c r="A9" s="162" t="s">
        <v>297</v>
      </c>
      <c r="B9" s="163"/>
      <c r="C9" s="164"/>
      <c r="D9" s="165"/>
      <c r="E9" s="165"/>
      <c r="F9" s="165"/>
      <c r="G9" s="166"/>
      <c r="H9" s="103"/>
    </row>
    <row r="10" spans="1:8" ht="15.75">
      <c r="A10" s="163">
        <v>1</v>
      </c>
      <c r="B10" s="150"/>
      <c r="C10" s="167"/>
      <c r="D10" s="168"/>
      <c r="E10" s="168"/>
      <c r="F10" s="168"/>
      <c r="G10" s="169" t="str">
        <f>IF(ISBLANK(B10),"",G9+C10-D10)</f>
        <v/>
      </c>
      <c r="H10" s="103"/>
    </row>
    <row r="11" spans="1:8" ht="15.75">
      <c r="A11" s="163">
        <v>2</v>
      </c>
      <c r="B11" s="150"/>
      <c r="C11" s="167"/>
      <c r="D11" s="168"/>
      <c r="E11" s="168"/>
      <c r="F11" s="168"/>
      <c r="G11" s="169" t="str">
        <f t="shared" ref="G11:G38" si="0">IF(ISBLANK(B11),"",G10+C11-D11)</f>
        <v/>
      </c>
      <c r="H11" s="103"/>
    </row>
    <row r="12" spans="1:8" ht="15.75">
      <c r="A12" s="163">
        <v>3</v>
      </c>
      <c r="B12" s="150"/>
      <c r="C12" s="167"/>
      <c r="D12" s="168"/>
      <c r="E12" s="168"/>
      <c r="F12" s="168"/>
      <c r="G12" s="169" t="str">
        <f t="shared" si="0"/>
        <v/>
      </c>
      <c r="H12" s="103"/>
    </row>
    <row r="13" spans="1:8" ht="15.75">
      <c r="A13" s="163">
        <v>4</v>
      </c>
      <c r="B13" s="150"/>
      <c r="C13" s="167"/>
      <c r="D13" s="168"/>
      <c r="E13" s="168"/>
      <c r="F13" s="168"/>
      <c r="G13" s="169" t="str">
        <f t="shared" si="0"/>
        <v/>
      </c>
      <c r="H13" s="103"/>
    </row>
    <row r="14" spans="1:8" ht="15.75">
      <c r="A14" s="163">
        <v>5</v>
      </c>
      <c r="B14" s="150"/>
      <c r="C14" s="167"/>
      <c r="D14" s="168"/>
      <c r="E14" s="168"/>
      <c r="F14" s="168"/>
      <c r="G14" s="169" t="str">
        <f t="shared" si="0"/>
        <v/>
      </c>
      <c r="H14" s="103"/>
    </row>
    <row r="15" spans="1:8" ht="15.75">
      <c r="A15" s="163">
        <v>6</v>
      </c>
      <c r="B15" s="150"/>
      <c r="C15" s="167"/>
      <c r="D15" s="168"/>
      <c r="E15" s="168"/>
      <c r="F15" s="168"/>
      <c r="G15" s="169" t="str">
        <f t="shared" si="0"/>
        <v/>
      </c>
      <c r="H15" s="103"/>
    </row>
    <row r="16" spans="1:8" ht="15.75">
      <c r="A16" s="163">
        <v>7</v>
      </c>
      <c r="B16" s="150"/>
      <c r="C16" s="167"/>
      <c r="D16" s="168"/>
      <c r="E16" s="168"/>
      <c r="F16" s="168"/>
      <c r="G16" s="169" t="str">
        <f t="shared" si="0"/>
        <v/>
      </c>
      <c r="H16" s="103"/>
    </row>
    <row r="17" spans="1:8" ht="15.75">
      <c r="A17" s="163">
        <v>8</v>
      </c>
      <c r="B17" s="150"/>
      <c r="C17" s="167"/>
      <c r="D17" s="168"/>
      <c r="E17" s="168"/>
      <c r="F17" s="168"/>
      <c r="G17" s="169" t="str">
        <f t="shared" si="0"/>
        <v/>
      </c>
      <c r="H17" s="103"/>
    </row>
    <row r="18" spans="1:8" ht="15.75">
      <c r="A18" s="163">
        <v>9</v>
      </c>
      <c r="B18" s="150"/>
      <c r="C18" s="167"/>
      <c r="D18" s="168"/>
      <c r="E18" s="168"/>
      <c r="F18" s="168"/>
      <c r="G18" s="169" t="str">
        <f t="shared" si="0"/>
        <v/>
      </c>
      <c r="H18" s="103"/>
    </row>
    <row r="19" spans="1:8" ht="15.75">
      <c r="A19" s="163">
        <v>10</v>
      </c>
      <c r="B19" s="150"/>
      <c r="C19" s="167"/>
      <c r="D19" s="168"/>
      <c r="E19" s="168"/>
      <c r="F19" s="168"/>
      <c r="G19" s="169" t="str">
        <f t="shared" si="0"/>
        <v/>
      </c>
      <c r="H19" s="103"/>
    </row>
    <row r="20" spans="1:8" ht="15.75">
      <c r="A20" s="163">
        <v>11</v>
      </c>
      <c r="B20" s="150"/>
      <c r="C20" s="167"/>
      <c r="D20" s="168"/>
      <c r="E20" s="168"/>
      <c r="F20" s="168"/>
      <c r="G20" s="169" t="str">
        <f t="shared" si="0"/>
        <v/>
      </c>
      <c r="H20" s="103"/>
    </row>
    <row r="21" spans="1:8" ht="15.75">
      <c r="A21" s="163">
        <v>12</v>
      </c>
      <c r="B21" s="150"/>
      <c r="C21" s="167"/>
      <c r="D21" s="168"/>
      <c r="E21" s="168"/>
      <c r="F21" s="168"/>
      <c r="G21" s="169" t="str">
        <f t="shared" si="0"/>
        <v/>
      </c>
      <c r="H21" s="103"/>
    </row>
    <row r="22" spans="1:8" ht="15.75">
      <c r="A22" s="163">
        <v>13</v>
      </c>
      <c r="B22" s="150"/>
      <c r="C22" s="167"/>
      <c r="D22" s="168"/>
      <c r="E22" s="168"/>
      <c r="F22" s="168"/>
      <c r="G22" s="169" t="str">
        <f t="shared" si="0"/>
        <v/>
      </c>
      <c r="H22" s="103"/>
    </row>
    <row r="23" spans="1:8" ht="15.75">
      <c r="A23" s="163">
        <v>14</v>
      </c>
      <c r="B23" s="150"/>
      <c r="C23" s="167"/>
      <c r="D23" s="168"/>
      <c r="E23" s="168"/>
      <c r="F23" s="168"/>
      <c r="G23" s="169" t="str">
        <f t="shared" si="0"/>
        <v/>
      </c>
      <c r="H23" s="103"/>
    </row>
    <row r="24" spans="1:8" ht="15.75">
      <c r="A24" s="163">
        <v>15</v>
      </c>
      <c r="B24" s="150"/>
      <c r="C24" s="167"/>
      <c r="D24" s="168"/>
      <c r="E24" s="168"/>
      <c r="F24" s="168"/>
      <c r="G24" s="169" t="str">
        <f t="shared" si="0"/>
        <v/>
      </c>
      <c r="H24" s="103"/>
    </row>
    <row r="25" spans="1:8" ht="15.75">
      <c r="A25" s="163">
        <v>16</v>
      </c>
      <c r="B25" s="150"/>
      <c r="C25" s="167"/>
      <c r="D25" s="168"/>
      <c r="E25" s="168"/>
      <c r="F25" s="168"/>
      <c r="G25" s="169" t="str">
        <f t="shared" si="0"/>
        <v/>
      </c>
      <c r="H25" s="103"/>
    </row>
    <row r="26" spans="1:8" ht="15.75">
      <c r="A26" s="163">
        <v>17</v>
      </c>
      <c r="B26" s="150"/>
      <c r="C26" s="167"/>
      <c r="D26" s="168"/>
      <c r="E26" s="168"/>
      <c r="F26" s="168"/>
      <c r="G26" s="169" t="str">
        <f t="shared" si="0"/>
        <v/>
      </c>
      <c r="H26" s="103"/>
    </row>
    <row r="27" spans="1:8" ht="15.75">
      <c r="A27" s="163">
        <v>18</v>
      </c>
      <c r="B27" s="150"/>
      <c r="C27" s="167"/>
      <c r="D27" s="168"/>
      <c r="E27" s="168"/>
      <c r="F27" s="168"/>
      <c r="G27" s="169" t="str">
        <f t="shared" si="0"/>
        <v/>
      </c>
      <c r="H27" s="103"/>
    </row>
    <row r="28" spans="1:8" ht="15.75">
      <c r="A28" s="163">
        <v>19</v>
      </c>
      <c r="B28" s="150"/>
      <c r="C28" s="167"/>
      <c r="D28" s="168"/>
      <c r="E28" s="168"/>
      <c r="F28" s="168"/>
      <c r="G28" s="169" t="str">
        <f t="shared" si="0"/>
        <v/>
      </c>
      <c r="H28" s="103"/>
    </row>
    <row r="29" spans="1:8" ht="15.75">
      <c r="A29" s="163">
        <v>20</v>
      </c>
      <c r="B29" s="150"/>
      <c r="C29" s="167"/>
      <c r="D29" s="168"/>
      <c r="E29" s="168"/>
      <c r="F29" s="168"/>
      <c r="G29" s="169" t="str">
        <f t="shared" si="0"/>
        <v/>
      </c>
      <c r="H29" s="103"/>
    </row>
    <row r="30" spans="1:8" ht="15.75">
      <c r="A30" s="163">
        <v>21</v>
      </c>
      <c r="B30" s="150"/>
      <c r="C30" s="170"/>
      <c r="D30" s="171"/>
      <c r="E30" s="171"/>
      <c r="F30" s="171"/>
      <c r="G30" s="169" t="str">
        <f t="shared" si="0"/>
        <v/>
      </c>
      <c r="H30" s="103"/>
    </row>
    <row r="31" spans="1:8" ht="15.75">
      <c r="A31" s="163">
        <v>22</v>
      </c>
      <c r="B31" s="150"/>
      <c r="C31" s="170"/>
      <c r="D31" s="171"/>
      <c r="E31" s="171"/>
      <c r="F31" s="171"/>
      <c r="G31" s="169" t="str">
        <f t="shared" si="0"/>
        <v/>
      </c>
      <c r="H31" s="103"/>
    </row>
    <row r="32" spans="1:8" ht="15.75">
      <c r="A32" s="163">
        <v>23</v>
      </c>
      <c r="B32" s="150"/>
      <c r="C32" s="170"/>
      <c r="D32" s="171"/>
      <c r="E32" s="171"/>
      <c r="F32" s="171"/>
      <c r="G32" s="169" t="str">
        <f t="shared" si="0"/>
        <v/>
      </c>
      <c r="H32" s="103"/>
    </row>
    <row r="33" spans="1:10" ht="15.75">
      <c r="A33" s="163">
        <v>24</v>
      </c>
      <c r="B33" s="150"/>
      <c r="C33" s="170"/>
      <c r="D33" s="171"/>
      <c r="E33" s="171"/>
      <c r="F33" s="171"/>
      <c r="G33" s="169" t="str">
        <f t="shared" si="0"/>
        <v/>
      </c>
      <c r="H33" s="103"/>
    </row>
    <row r="34" spans="1:10" ht="15.75">
      <c r="A34" s="163">
        <v>25</v>
      </c>
      <c r="B34" s="150"/>
      <c r="C34" s="170"/>
      <c r="D34" s="171"/>
      <c r="E34" s="171"/>
      <c r="F34" s="171"/>
      <c r="G34" s="169" t="str">
        <f t="shared" si="0"/>
        <v/>
      </c>
      <c r="H34" s="103"/>
    </row>
    <row r="35" spans="1:10" ht="15.75">
      <c r="A35" s="163">
        <v>26</v>
      </c>
      <c r="B35" s="150"/>
      <c r="C35" s="170"/>
      <c r="D35" s="171"/>
      <c r="E35" s="171"/>
      <c r="F35" s="171"/>
      <c r="G35" s="169" t="str">
        <f t="shared" si="0"/>
        <v/>
      </c>
      <c r="H35" s="103"/>
    </row>
    <row r="36" spans="1:10" ht="15.75">
      <c r="A36" s="163">
        <v>27</v>
      </c>
      <c r="B36" s="150"/>
      <c r="C36" s="170"/>
      <c r="D36" s="171"/>
      <c r="E36" s="171"/>
      <c r="F36" s="171"/>
      <c r="G36" s="169" t="str">
        <f t="shared" si="0"/>
        <v/>
      </c>
      <c r="H36" s="103"/>
    </row>
    <row r="37" spans="1:10" ht="15.75">
      <c r="A37" s="163">
        <v>28</v>
      </c>
      <c r="B37" s="150"/>
      <c r="C37" s="170"/>
      <c r="D37" s="171"/>
      <c r="E37" s="171"/>
      <c r="F37" s="171"/>
      <c r="G37" s="169" t="str">
        <f t="shared" si="0"/>
        <v/>
      </c>
      <c r="H37" s="103"/>
    </row>
    <row r="38" spans="1:10" ht="15.75">
      <c r="A38" s="163">
        <v>29</v>
      </c>
      <c r="B38" s="150"/>
      <c r="C38" s="170"/>
      <c r="D38" s="171"/>
      <c r="E38" s="171"/>
      <c r="F38" s="171"/>
      <c r="G38" s="169" t="str">
        <f t="shared" si="0"/>
        <v/>
      </c>
      <c r="H38" s="103"/>
    </row>
    <row r="39" spans="1:10" ht="15.75">
      <c r="A39" s="163" t="s">
        <v>261</v>
      </c>
      <c r="B39" s="150"/>
      <c r="C39" s="170"/>
      <c r="D39" s="171"/>
      <c r="E39" s="171"/>
      <c r="F39" s="171"/>
      <c r="G39" s="169" t="str">
        <f>IF(ISBLANK(B39),"",#REF!+C39-D39)</f>
        <v/>
      </c>
      <c r="H39" s="103"/>
    </row>
    <row r="40" spans="1:10">
      <c r="A40" s="172" t="s">
        <v>298</v>
      </c>
      <c r="B40" s="173"/>
      <c r="C40" s="174"/>
      <c r="D40" s="175"/>
      <c r="E40" s="175"/>
      <c r="F40" s="176"/>
      <c r="G40" s="177" t="str">
        <f>G39</f>
        <v/>
      </c>
      <c r="H40" s="103"/>
    </row>
    <row r="44" spans="1:10">
      <c r="B44" s="180" t="s">
        <v>96</v>
      </c>
      <c r="F44" s="181"/>
    </row>
    <row r="45" spans="1:10">
      <c r="F45" s="179"/>
      <c r="G45" s="179"/>
      <c r="H45" s="179"/>
      <c r="I45" s="179"/>
      <c r="J45" s="179"/>
    </row>
    <row r="46" spans="1:10">
      <c r="C46" s="182"/>
      <c r="F46" s="182"/>
      <c r="G46" s="183"/>
      <c r="H46" s="179"/>
      <c r="I46" s="179"/>
      <c r="J46" s="179"/>
    </row>
    <row r="47" spans="1:10">
      <c r="A47" s="179"/>
      <c r="C47" s="184" t="s">
        <v>251</v>
      </c>
      <c r="F47" s="185" t="s">
        <v>256</v>
      </c>
      <c r="G47" s="183"/>
      <c r="H47" s="179"/>
      <c r="I47" s="179"/>
      <c r="J47" s="179"/>
    </row>
    <row r="48" spans="1:10">
      <c r="A48" s="179"/>
      <c r="C48" s="186" t="s">
        <v>127</v>
      </c>
      <c r="F48" s="178" t="s">
        <v>252</v>
      </c>
      <c r="G48" s="179"/>
      <c r="H48" s="179"/>
      <c r="I48" s="179"/>
      <c r="J48" s="179"/>
    </row>
    <row r="49" spans="2:2" s="179" customFormat="1">
      <c r="B49" s="178"/>
    </row>
    <row r="50" spans="2:2" s="179" customFormat="1" ht="12.75"/>
    <row r="51" spans="2:2" s="179" customFormat="1" ht="12.75"/>
    <row r="52" spans="2:2" s="179" customFormat="1" ht="12.75"/>
    <row r="53" spans="2:2" s="179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A1:L53"/>
  <sheetViews>
    <sheetView showGridLines="0" view="pageBreakPreview" topLeftCell="A7" zoomScale="80" zoomScaleNormal="100" zoomScaleSheetLayoutView="80" workbookViewId="0">
      <selection activeCell="J24" sqref="J24"/>
    </sheetView>
  </sheetViews>
  <sheetFormatPr defaultColWidth="9.140625"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5" t="s">
        <v>287</v>
      </c>
      <c r="B1" s="136"/>
      <c r="C1" s="136"/>
      <c r="D1" s="136"/>
      <c r="E1" s="136"/>
      <c r="F1" s="76"/>
      <c r="G1" s="76"/>
      <c r="H1" s="76"/>
      <c r="I1" s="511" t="s">
        <v>97</v>
      </c>
      <c r="J1" s="511"/>
      <c r="K1" s="142"/>
    </row>
    <row r="2" spans="1:12" s="23" customFormat="1" ht="15">
      <c r="A2" s="103" t="s">
        <v>128</v>
      </c>
      <c r="B2" s="136"/>
      <c r="C2" s="136"/>
      <c r="D2" s="136"/>
      <c r="E2" s="136"/>
      <c r="F2" s="137"/>
      <c r="G2" s="138"/>
      <c r="H2" s="138"/>
      <c r="I2" s="495" t="str">
        <f>'ფორმა N1'!L2</f>
        <v>01.09.2020-13.11.2020</v>
      </c>
      <c r="J2" s="496"/>
      <c r="K2" s="142"/>
    </row>
    <row r="3" spans="1:12" s="23" customFormat="1" ht="15">
      <c r="A3" s="136"/>
      <c r="B3" s="136"/>
      <c r="C3" s="136"/>
      <c r="D3" s="136"/>
      <c r="E3" s="136"/>
      <c r="F3" s="137"/>
      <c r="G3" s="138"/>
      <c r="H3" s="138"/>
      <c r="I3" s="139"/>
      <c r="J3" s="73"/>
      <c r="K3" s="142"/>
    </row>
    <row r="4" spans="1:12" s="2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4"/>
      <c r="J4" s="74"/>
      <c r="K4" s="103"/>
      <c r="L4" s="23"/>
    </row>
    <row r="5" spans="1:12" s="2" customFormat="1" ht="15">
      <c r="A5" s="117" t="str">
        <f>'ფორმა N1'!A5</f>
        <v>მოქალაქეთა პოლიტიკური გაერთიანება "რეფორმერი"</v>
      </c>
      <c r="B5" s="118"/>
      <c r="C5" s="118"/>
      <c r="D5" s="118"/>
      <c r="E5" s="118"/>
      <c r="F5" s="59"/>
      <c r="G5" s="59"/>
      <c r="H5" s="59"/>
      <c r="I5" s="130"/>
      <c r="J5" s="59"/>
      <c r="K5" s="103"/>
    </row>
    <row r="6" spans="1:12" s="23" customFormat="1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>
      <c r="A7" s="131"/>
      <c r="B7" s="510" t="s">
        <v>208</v>
      </c>
      <c r="C7" s="510"/>
      <c r="D7" s="510" t="s">
        <v>275</v>
      </c>
      <c r="E7" s="510"/>
      <c r="F7" s="510" t="s">
        <v>276</v>
      </c>
      <c r="G7" s="510"/>
      <c r="H7" s="149" t="s">
        <v>262</v>
      </c>
      <c r="I7" s="510" t="s">
        <v>211</v>
      </c>
      <c r="J7" s="510"/>
      <c r="K7" s="143"/>
    </row>
    <row r="8" spans="1:12" ht="15">
      <c r="A8" s="132" t="s">
        <v>103</v>
      </c>
      <c r="B8" s="133" t="s">
        <v>210</v>
      </c>
      <c r="C8" s="134" t="s">
        <v>209</v>
      </c>
      <c r="D8" s="133" t="s">
        <v>210</v>
      </c>
      <c r="E8" s="134" t="s">
        <v>209</v>
      </c>
      <c r="F8" s="133" t="s">
        <v>210</v>
      </c>
      <c r="G8" s="134" t="s">
        <v>209</v>
      </c>
      <c r="H8" s="134" t="s">
        <v>209</v>
      </c>
      <c r="I8" s="133" t="s">
        <v>210</v>
      </c>
      <c r="J8" s="134" t="s">
        <v>209</v>
      </c>
      <c r="K8" s="143"/>
    </row>
    <row r="9" spans="1:12" ht="15">
      <c r="A9" s="60" t="s">
        <v>104</v>
      </c>
      <c r="B9" s="80">
        <f>SUM(B10,B14,B17)</f>
        <v>0</v>
      </c>
      <c r="C9" s="80">
        <f>SUM(C10,C14,C17)</f>
        <v>0</v>
      </c>
      <c r="D9" s="80">
        <f t="shared" ref="D9:J9" si="0">SUM(D10,D14,D17)</f>
        <v>1</v>
      </c>
      <c r="E9" s="80">
        <f>SUM(E10,E14,E17)</f>
        <v>800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80">
        <f>SUM(I10,I14,I17)</f>
        <v>1</v>
      </c>
      <c r="J9" s="80">
        <f t="shared" si="0"/>
        <v>800</v>
      </c>
      <c r="K9" s="143"/>
    </row>
    <row r="10" spans="1:12" ht="15">
      <c r="A10" s="61" t="s">
        <v>105</v>
      </c>
      <c r="B10" s="131">
        <f>SUM(B11:B13)</f>
        <v>0</v>
      </c>
      <c r="C10" s="131">
        <f>SUM(C11:C13)</f>
        <v>0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si="1"/>
        <v>0</v>
      </c>
      <c r="K10" s="143"/>
    </row>
    <row r="11" spans="1:12" ht="15">
      <c r="A11" s="61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3"/>
    </row>
    <row r="12" spans="1:12" ht="15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ht="15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ht="15">
      <c r="A14" s="61" t="s">
        <v>109</v>
      </c>
      <c r="B14" s="131">
        <f>SUM(B15:B16)</f>
        <v>0</v>
      </c>
      <c r="C14" s="131">
        <f>SUM(C15:C16)</f>
        <v>0</v>
      </c>
      <c r="D14" s="131">
        <f t="shared" ref="D14:J14" si="2">SUM(D15:D16)</f>
        <v>0</v>
      </c>
      <c r="E14" s="131">
        <f>SUM(E15:E16)</f>
        <v>0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0</v>
      </c>
      <c r="J14" s="131">
        <f t="shared" si="2"/>
        <v>0</v>
      </c>
      <c r="K14" s="143"/>
    </row>
    <row r="15" spans="1:12" ht="15">
      <c r="A15" s="61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3"/>
    </row>
    <row r="16" spans="1:12" ht="15">
      <c r="A16" s="61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3"/>
    </row>
    <row r="17" spans="1:11" ht="15">
      <c r="A17" s="61" t="s">
        <v>112</v>
      </c>
      <c r="B17" s="131">
        <f>SUM(B18:B19,B22,B23)</f>
        <v>0</v>
      </c>
      <c r="C17" s="131">
        <f>SUM(C18:C19,C22,C23)</f>
        <v>0</v>
      </c>
      <c r="D17" s="131">
        <f t="shared" ref="D17:J17" si="3">SUM(D18:D19,D22,D23)</f>
        <v>1</v>
      </c>
      <c r="E17" s="131">
        <f>SUM(E18:E19,E22,E23)</f>
        <v>800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1</v>
      </c>
      <c r="J17" s="131">
        <f t="shared" si="3"/>
        <v>800</v>
      </c>
      <c r="K17" s="143"/>
    </row>
    <row r="18" spans="1:11" ht="15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ht="15">
      <c r="A19" s="61" t="s">
        <v>114</v>
      </c>
      <c r="B19" s="131">
        <f>SUM(B20:B21)</f>
        <v>0</v>
      </c>
      <c r="C19" s="131">
        <f>SUM(C20:C21)</f>
        <v>0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0</v>
      </c>
      <c r="J19" s="131">
        <f t="shared" si="4"/>
        <v>0</v>
      </c>
      <c r="K19" s="143"/>
    </row>
    <row r="20" spans="1:11" ht="15">
      <c r="A20" s="61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ht="15">
      <c r="A21" s="61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3"/>
    </row>
    <row r="22" spans="1:11" ht="15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ht="15">
      <c r="A23" s="61" t="s">
        <v>118</v>
      </c>
      <c r="B23" s="26"/>
      <c r="C23" s="26"/>
      <c r="D23" s="26">
        <v>1</v>
      </c>
      <c r="E23" s="26">
        <v>800</v>
      </c>
      <c r="F23" s="26"/>
      <c r="G23" s="26"/>
      <c r="H23" s="26"/>
      <c r="I23" s="26">
        <v>1</v>
      </c>
      <c r="J23" s="26">
        <v>800</v>
      </c>
      <c r="K23" s="143"/>
    </row>
    <row r="24" spans="1:11" ht="15">
      <c r="A24" s="60" t="s">
        <v>119</v>
      </c>
      <c r="B24" s="80">
        <f>SUM(B25:B31)</f>
        <v>0</v>
      </c>
      <c r="C24" s="80">
        <f t="shared" ref="C24:J24" si="5">SUM(C25:C31)</f>
        <v>0</v>
      </c>
      <c r="D24" s="80">
        <f t="shared" si="5"/>
        <v>0</v>
      </c>
      <c r="E24" s="80">
        <f t="shared" si="5"/>
        <v>0</v>
      </c>
      <c r="F24" s="80">
        <f t="shared" si="5"/>
        <v>0</v>
      </c>
      <c r="G24" s="80">
        <f t="shared" si="5"/>
        <v>0</v>
      </c>
      <c r="H24" s="80">
        <f t="shared" si="5"/>
        <v>0</v>
      </c>
      <c r="I24" s="80">
        <f t="shared" si="5"/>
        <v>0</v>
      </c>
      <c r="J24" s="80">
        <f t="shared" si="5"/>
        <v>0</v>
      </c>
      <c r="K24" s="143"/>
    </row>
    <row r="25" spans="1:11" ht="15">
      <c r="A25" s="61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ht="15">
      <c r="A26" s="61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ht="15">
      <c r="A27" s="61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ht="15">
      <c r="A28" s="61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ht="15">
      <c r="A29" s="61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 ht="15">
      <c r="A30" s="61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>
      <c r="A31" s="61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3"/>
    </row>
    <row r="32" spans="1:11" ht="15">
      <c r="A32" s="60" t="s">
        <v>120</v>
      </c>
      <c r="B32" s="80">
        <f>SUM(B33:B35)</f>
        <v>0</v>
      </c>
      <c r="C32" s="80">
        <f>SUM(C33:C35)</f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3"/>
    </row>
    <row r="33" spans="1:11" ht="15">
      <c r="A33" s="61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>
      <c r="A34" s="61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>
      <c r="A35" s="61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>
      <c r="A36" s="60" t="s">
        <v>121</v>
      </c>
      <c r="B36" s="80">
        <f t="shared" ref="B36:J36" si="7">SUM(B37:B39,B42)</f>
        <v>0</v>
      </c>
      <c r="C36" s="80">
        <f t="shared" si="7"/>
        <v>0</v>
      </c>
      <c r="D36" s="80">
        <f t="shared" si="7"/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0</v>
      </c>
      <c r="K36" s="143"/>
    </row>
    <row r="37" spans="1:11" ht="15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 ht="15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>
      <c r="A39" s="61" t="s">
        <v>124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>
      <c r="A40" s="61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69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8"/>
      <c r="C48" s="68"/>
      <c r="F48" s="68"/>
      <c r="G48" s="71"/>
      <c r="H48" s="68"/>
      <c r="I48"/>
      <c r="J48"/>
    </row>
    <row r="49" spans="1:10" s="2" customFormat="1" ht="15">
      <c r="B49" s="67" t="s">
        <v>251</v>
      </c>
      <c r="F49" s="12" t="s">
        <v>256</v>
      </c>
      <c r="G49" s="70"/>
      <c r="I49"/>
      <c r="J49"/>
    </row>
    <row r="50" spans="1:10" s="2" customFormat="1" ht="15">
      <c r="B50" s="64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5"/>
  <sheetViews>
    <sheetView view="pageBreakPreview" zoomScale="80" zoomScaleNormal="80" zoomScaleSheetLayoutView="80" workbookViewId="0">
      <selection activeCell="D9" sqref="D9"/>
    </sheetView>
  </sheetViews>
  <sheetFormatPr defaultColWidth="9.140625" defaultRowHeight="12.75"/>
  <cols>
    <col min="1" max="1" width="6" style="194" customWidth="1"/>
    <col min="2" max="2" width="21.140625" style="194" customWidth="1"/>
    <col min="3" max="3" width="25.140625" style="194" bestFit="1" customWidth="1"/>
    <col min="4" max="4" width="18.42578125" style="194" customWidth="1"/>
    <col min="5" max="5" width="19.5703125" style="194" customWidth="1"/>
    <col min="6" max="6" width="22" style="194" customWidth="1"/>
    <col min="7" max="7" width="25.28515625" style="194" customWidth="1"/>
    <col min="8" max="8" width="18.28515625" style="194" customWidth="1"/>
    <col min="9" max="9" width="17.140625" style="194" customWidth="1"/>
    <col min="10" max="16384" width="9.140625" style="194"/>
  </cols>
  <sheetData>
    <row r="1" spans="1:9" ht="15">
      <c r="A1" s="187" t="s">
        <v>458</v>
      </c>
      <c r="B1" s="187"/>
      <c r="C1" s="188"/>
      <c r="D1" s="188"/>
      <c r="E1" s="188"/>
      <c r="F1" s="188"/>
      <c r="G1" s="188"/>
      <c r="H1" s="188"/>
      <c r="I1" s="348" t="s">
        <v>97</v>
      </c>
    </row>
    <row r="2" spans="1:9" ht="15">
      <c r="A2" s="146" t="s">
        <v>128</v>
      </c>
      <c r="B2" s="146"/>
      <c r="C2" s="188"/>
      <c r="D2" s="188"/>
      <c r="E2" s="188"/>
      <c r="F2" s="188"/>
      <c r="G2" s="188"/>
      <c r="H2" s="188"/>
      <c r="I2" s="345" t="str">
        <f>'ფორმა N1'!L2</f>
        <v>01.09.2020-13.11.2020</v>
      </c>
    </row>
    <row r="3" spans="1:9" ht="15">
      <c r="A3" s="188"/>
      <c r="B3" s="188"/>
      <c r="C3" s="188"/>
      <c r="D3" s="188"/>
      <c r="E3" s="188"/>
      <c r="F3" s="188"/>
      <c r="G3" s="188"/>
      <c r="H3" s="188"/>
      <c r="I3" s="139"/>
    </row>
    <row r="4" spans="1:9" ht="15">
      <c r="A4" s="112" t="s">
        <v>257</v>
      </c>
      <c r="B4" s="112"/>
      <c r="C4" s="112"/>
      <c r="D4" s="112"/>
      <c r="E4" s="356"/>
      <c r="F4" s="189"/>
      <c r="G4" s="188"/>
      <c r="H4" s="188"/>
      <c r="I4" s="189"/>
    </row>
    <row r="5" spans="1:9" s="361" customFormat="1" ht="15">
      <c r="A5" s="357" t="str">
        <f>'ფორმა N1'!A5</f>
        <v>მოქალაქეთა პოლიტიკური გაერთიანება "რეფორმერი"</v>
      </c>
      <c r="B5" s="357"/>
      <c r="C5" s="358"/>
      <c r="D5" s="358"/>
      <c r="E5" s="358"/>
      <c r="F5" s="359"/>
      <c r="G5" s="360"/>
      <c r="H5" s="360"/>
      <c r="I5" s="359"/>
    </row>
    <row r="6" spans="1:9">
      <c r="A6" s="140"/>
      <c r="B6" s="140"/>
      <c r="C6" s="362"/>
      <c r="D6" s="362"/>
      <c r="E6" s="362"/>
      <c r="F6" s="188"/>
      <c r="G6" s="188"/>
      <c r="H6" s="188"/>
      <c r="I6" s="188"/>
    </row>
    <row r="7" spans="1:9" ht="60">
      <c r="A7" s="363" t="s">
        <v>64</v>
      </c>
      <c r="B7" s="363" t="s">
        <v>449</v>
      </c>
      <c r="C7" s="364" t="s">
        <v>450</v>
      </c>
      <c r="D7" s="364" t="s">
        <v>451</v>
      </c>
      <c r="E7" s="364" t="s">
        <v>452</v>
      </c>
      <c r="F7" s="364" t="s">
        <v>346</v>
      </c>
      <c r="G7" s="364" t="s">
        <v>453</v>
      </c>
      <c r="H7" s="364" t="s">
        <v>454</v>
      </c>
      <c r="I7" s="364" t="s">
        <v>455</v>
      </c>
    </row>
    <row r="8" spans="1:9" ht="15">
      <c r="A8" s="363">
        <v>1</v>
      </c>
      <c r="B8" s="363">
        <v>2</v>
      </c>
      <c r="C8" s="363">
        <v>3</v>
      </c>
      <c r="D8" s="364">
        <v>4</v>
      </c>
      <c r="E8" s="363">
        <v>5</v>
      </c>
      <c r="F8" s="364">
        <v>6</v>
      </c>
      <c r="G8" s="363">
        <v>7</v>
      </c>
      <c r="H8" s="364">
        <v>8</v>
      </c>
      <c r="I8" s="364">
        <v>9</v>
      </c>
    </row>
    <row r="9" spans="1:9" ht="30">
      <c r="A9" s="365">
        <v>1</v>
      </c>
      <c r="B9" s="365" t="s">
        <v>516</v>
      </c>
      <c r="C9" s="366" t="s">
        <v>517</v>
      </c>
      <c r="D9" s="366" t="s">
        <v>519</v>
      </c>
      <c r="E9" s="366" t="s">
        <v>518</v>
      </c>
      <c r="F9" s="366">
        <v>150</v>
      </c>
      <c r="G9" s="366">
        <v>1500</v>
      </c>
      <c r="H9" s="432">
        <v>211328856</v>
      </c>
      <c r="I9" s="426" t="s">
        <v>478</v>
      </c>
    </row>
    <row r="10" spans="1:9" ht="15">
      <c r="A10" s="365">
        <v>2</v>
      </c>
      <c r="B10" s="365"/>
      <c r="C10" s="366"/>
      <c r="D10" s="366"/>
      <c r="E10" s="366"/>
      <c r="F10" s="366"/>
      <c r="G10" s="366"/>
      <c r="H10" s="366"/>
      <c r="I10" s="366"/>
    </row>
    <row r="11" spans="1:9" ht="15">
      <c r="A11" s="365">
        <v>3</v>
      </c>
      <c r="B11" s="365"/>
      <c r="C11" s="366"/>
      <c r="D11" s="366"/>
      <c r="E11" s="366"/>
      <c r="F11" s="366"/>
      <c r="G11" s="366"/>
      <c r="H11" s="366"/>
      <c r="I11" s="366"/>
    </row>
    <row r="12" spans="1:9" ht="15">
      <c r="A12" s="365">
        <v>4</v>
      </c>
      <c r="B12" s="365"/>
      <c r="C12" s="366"/>
      <c r="D12" s="366"/>
      <c r="E12" s="366"/>
      <c r="F12" s="366"/>
      <c r="G12" s="366"/>
      <c r="H12" s="366"/>
      <c r="I12" s="366"/>
    </row>
    <row r="13" spans="1:9" ht="15">
      <c r="A13" s="365">
        <v>5</v>
      </c>
      <c r="B13" s="365"/>
      <c r="C13" s="366"/>
      <c r="D13" s="366"/>
      <c r="E13" s="366"/>
      <c r="F13" s="366"/>
      <c r="G13" s="366"/>
      <c r="H13" s="366"/>
      <c r="I13" s="366"/>
    </row>
    <row r="14" spans="1:9" ht="15">
      <c r="A14" s="365">
        <v>6</v>
      </c>
      <c r="B14" s="365"/>
      <c r="C14" s="366"/>
      <c r="D14" s="366"/>
      <c r="E14" s="366"/>
      <c r="F14" s="366"/>
      <c r="G14" s="366"/>
      <c r="H14" s="366"/>
      <c r="I14" s="366"/>
    </row>
    <row r="15" spans="1:9" ht="15">
      <c r="A15" s="365">
        <v>7</v>
      </c>
      <c r="B15" s="365"/>
      <c r="C15" s="366"/>
      <c r="D15" s="366"/>
      <c r="E15" s="366"/>
      <c r="F15" s="366"/>
      <c r="G15" s="366"/>
      <c r="H15" s="366"/>
      <c r="I15" s="366"/>
    </row>
    <row r="16" spans="1:9" ht="15">
      <c r="A16" s="365">
        <v>8</v>
      </c>
      <c r="B16" s="365"/>
      <c r="C16" s="366"/>
      <c r="D16" s="366"/>
      <c r="E16" s="366"/>
      <c r="F16" s="366"/>
      <c r="G16" s="366"/>
      <c r="H16" s="366"/>
      <c r="I16" s="366"/>
    </row>
    <row r="17" spans="1:9" ht="15">
      <c r="A17" s="365">
        <v>9</v>
      </c>
      <c r="B17" s="365"/>
      <c r="C17" s="366"/>
      <c r="D17" s="366"/>
      <c r="E17" s="366"/>
      <c r="F17" s="366"/>
      <c r="G17" s="366"/>
      <c r="H17" s="366"/>
      <c r="I17" s="366"/>
    </row>
    <row r="18" spans="1:9" ht="15">
      <c r="A18" s="365">
        <v>10</v>
      </c>
      <c r="B18" s="365"/>
      <c r="C18" s="366"/>
      <c r="D18" s="366"/>
      <c r="E18" s="366"/>
      <c r="F18" s="366"/>
      <c r="G18" s="366"/>
      <c r="H18" s="366"/>
      <c r="I18" s="366"/>
    </row>
    <row r="19" spans="1:9" ht="15">
      <c r="A19" s="365">
        <v>11</v>
      </c>
      <c r="B19" s="365"/>
      <c r="C19" s="366"/>
      <c r="D19" s="366"/>
      <c r="E19" s="366"/>
      <c r="F19" s="366"/>
      <c r="G19" s="366"/>
      <c r="H19" s="366"/>
      <c r="I19" s="366"/>
    </row>
    <row r="20" spans="1:9" ht="15">
      <c r="A20" s="365">
        <v>12</v>
      </c>
      <c r="B20" s="365"/>
      <c r="C20" s="366"/>
      <c r="D20" s="366"/>
      <c r="E20" s="366"/>
      <c r="F20" s="366"/>
      <c r="G20" s="366"/>
      <c r="H20" s="366"/>
      <c r="I20" s="366"/>
    </row>
    <row r="21" spans="1:9" ht="15">
      <c r="A21" s="365">
        <v>13</v>
      </c>
      <c r="B21" s="365"/>
      <c r="C21" s="366"/>
      <c r="D21" s="366"/>
      <c r="E21" s="366"/>
      <c r="F21" s="366"/>
      <c r="G21" s="366"/>
      <c r="H21" s="366"/>
      <c r="I21" s="366"/>
    </row>
    <row r="22" spans="1:9" ht="15">
      <c r="A22" s="365">
        <v>14</v>
      </c>
      <c r="B22" s="365"/>
      <c r="C22" s="366"/>
      <c r="D22" s="366"/>
      <c r="E22" s="366"/>
      <c r="F22" s="366"/>
      <c r="G22" s="366"/>
      <c r="H22" s="366"/>
      <c r="I22" s="366"/>
    </row>
    <row r="23" spans="1:9" ht="15">
      <c r="A23" s="365">
        <v>15</v>
      </c>
      <c r="B23" s="365"/>
      <c r="C23" s="366"/>
      <c r="D23" s="366"/>
      <c r="E23" s="366"/>
      <c r="F23" s="366"/>
      <c r="G23" s="366"/>
      <c r="H23" s="366"/>
      <c r="I23" s="366"/>
    </row>
    <row r="24" spans="1:9" ht="15">
      <c r="A24" s="365">
        <v>16</v>
      </c>
      <c r="B24" s="365"/>
      <c r="C24" s="366"/>
      <c r="D24" s="366"/>
      <c r="E24" s="366"/>
      <c r="F24" s="366"/>
      <c r="G24" s="366"/>
      <c r="H24" s="366"/>
      <c r="I24" s="366"/>
    </row>
    <row r="25" spans="1:9" ht="15">
      <c r="A25" s="365">
        <v>17</v>
      </c>
      <c r="B25" s="365"/>
      <c r="C25" s="366"/>
      <c r="D25" s="366"/>
      <c r="E25" s="366"/>
      <c r="F25" s="366"/>
      <c r="G25" s="366"/>
      <c r="H25" s="366"/>
      <c r="I25" s="366"/>
    </row>
    <row r="26" spans="1:9" ht="15">
      <c r="A26" s="365">
        <v>18</v>
      </c>
      <c r="B26" s="365"/>
      <c r="C26" s="366"/>
      <c r="D26" s="366"/>
      <c r="E26" s="366"/>
      <c r="F26" s="366"/>
      <c r="G26" s="366"/>
      <c r="H26" s="366"/>
      <c r="I26" s="366"/>
    </row>
    <row r="27" spans="1:9" ht="15">
      <c r="A27" s="365" t="s">
        <v>261</v>
      </c>
      <c r="B27" s="365"/>
      <c r="C27" s="366"/>
      <c r="D27" s="366"/>
      <c r="E27" s="366"/>
      <c r="F27" s="366"/>
      <c r="G27" s="366"/>
      <c r="H27" s="366"/>
      <c r="I27" s="366"/>
    </row>
    <row r="28" spans="1:9">
      <c r="A28" s="190"/>
      <c r="B28" s="190"/>
      <c r="C28" s="190"/>
      <c r="D28" s="190"/>
      <c r="E28" s="190"/>
      <c r="F28" s="190"/>
      <c r="G28" s="190"/>
      <c r="H28" s="190"/>
      <c r="I28" s="190"/>
    </row>
    <row r="29" spans="1:9">
      <c r="A29" s="190"/>
      <c r="B29" s="190"/>
      <c r="C29" s="190"/>
      <c r="D29" s="190"/>
      <c r="E29" s="190"/>
      <c r="F29" s="190"/>
      <c r="G29" s="190"/>
      <c r="H29" s="190"/>
      <c r="I29" s="190"/>
    </row>
    <row r="30" spans="1:9">
      <c r="A30" s="367"/>
      <c r="B30" s="367"/>
      <c r="C30" s="190"/>
      <c r="D30" s="190"/>
      <c r="E30" s="190"/>
      <c r="F30" s="190"/>
      <c r="G30" s="190"/>
      <c r="H30" s="190"/>
      <c r="I30" s="190"/>
    </row>
    <row r="31" spans="1:9" ht="15">
      <c r="A31" s="21"/>
      <c r="B31" s="21"/>
      <c r="C31" s="368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512"/>
      <c r="E32" s="512"/>
      <c r="G32" s="193"/>
      <c r="H32" s="369"/>
    </row>
    <row r="33" spans="3:8" ht="15">
      <c r="C33" s="21"/>
      <c r="D33" s="513" t="s">
        <v>251</v>
      </c>
      <c r="E33" s="513"/>
      <c r="G33" s="514" t="s">
        <v>456</v>
      </c>
      <c r="H33" s="514"/>
    </row>
    <row r="34" spans="3:8" ht="15">
      <c r="C34" s="21"/>
      <c r="D34" s="21"/>
      <c r="E34" s="21"/>
      <c r="G34" s="515"/>
      <c r="H34" s="515"/>
    </row>
    <row r="35" spans="3:8" ht="15">
      <c r="C35" s="21"/>
      <c r="D35" s="516" t="s">
        <v>127</v>
      </c>
      <c r="E35" s="516"/>
      <c r="G35" s="515"/>
      <c r="H35" s="515"/>
    </row>
  </sheetData>
  <mergeCells count="4">
    <mergeCell ref="D32:E32"/>
    <mergeCell ref="D33:E33"/>
    <mergeCell ref="G33:H35"/>
    <mergeCell ref="D35:E35"/>
  </mergeCells>
  <dataValidations count="2">
    <dataValidation type="list" allowBlank="1" showInputMessage="1" showErrorMessage="1" sqref="B9:B27">
      <formula1>"იჯარა, საკუთრება"</formula1>
    </dataValidation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H9"/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ColWidth="9.140625" defaultRowHeight="12.75"/>
  <cols>
    <col min="1" max="1" width="6.85546875" style="361" customWidth="1"/>
    <col min="2" max="2" width="14.85546875" style="361" customWidth="1"/>
    <col min="3" max="3" width="21.140625" style="361" customWidth="1"/>
    <col min="4" max="5" width="12.7109375" style="361" customWidth="1"/>
    <col min="6" max="6" width="13.42578125" style="361" bestFit="1" customWidth="1"/>
    <col min="7" max="7" width="15.28515625" style="361" customWidth="1"/>
    <col min="8" max="8" width="23.85546875" style="361" customWidth="1"/>
    <col min="9" max="9" width="12.140625" style="361" bestFit="1" customWidth="1"/>
    <col min="10" max="10" width="19" style="361" customWidth="1"/>
    <col min="11" max="11" width="17.7109375" style="361" customWidth="1"/>
    <col min="12" max="16384" width="9.140625" style="361"/>
  </cols>
  <sheetData>
    <row r="1" spans="1:12" s="194" customFormat="1" ht="15">
      <c r="A1" s="187" t="s">
        <v>288</v>
      </c>
      <c r="B1" s="187"/>
      <c r="C1" s="187"/>
      <c r="D1" s="188"/>
      <c r="E1" s="188"/>
      <c r="F1" s="188"/>
      <c r="G1" s="188"/>
      <c r="H1" s="188"/>
      <c r="I1" s="188"/>
      <c r="J1" s="188"/>
      <c r="K1" s="348" t="s">
        <v>97</v>
      </c>
    </row>
    <row r="2" spans="1:12" s="194" customFormat="1" ht="15">
      <c r="A2" s="146" t="s">
        <v>128</v>
      </c>
      <c r="B2" s="146"/>
      <c r="C2" s="146"/>
      <c r="D2" s="188"/>
      <c r="E2" s="188"/>
      <c r="F2" s="188"/>
      <c r="G2" s="188"/>
      <c r="H2" s="188"/>
      <c r="I2" s="188"/>
      <c r="J2" s="188"/>
      <c r="K2" s="345" t="str">
        <f>'ფორმა N1'!L2</f>
        <v>01.09.2020-13.11.2020</v>
      </c>
    </row>
    <row r="3" spans="1:12" s="194" customFormat="1" ht="1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39"/>
      <c r="L3" s="361"/>
    </row>
    <row r="4" spans="1:12" s="194" customFormat="1" ht="15">
      <c r="A4" s="112" t="s">
        <v>257</v>
      </c>
      <c r="B4" s="112"/>
      <c r="C4" s="112"/>
      <c r="D4" s="112"/>
      <c r="E4" s="112"/>
      <c r="F4" s="356"/>
      <c r="G4" s="189"/>
      <c r="H4" s="188"/>
      <c r="I4" s="188"/>
      <c r="J4" s="188"/>
      <c r="K4" s="188"/>
    </row>
    <row r="5" spans="1:12" ht="15">
      <c r="A5" s="357" t="str">
        <f>'ფორმა N1'!A5</f>
        <v>მოქალაქეთა პოლიტიკური გაერთიანება "რეფორმერი"</v>
      </c>
      <c r="B5" s="357"/>
      <c r="C5" s="357"/>
      <c r="D5" s="358"/>
      <c r="E5" s="358"/>
      <c r="F5" s="358"/>
      <c r="G5" s="359"/>
      <c r="H5" s="360"/>
      <c r="I5" s="360"/>
      <c r="J5" s="360"/>
      <c r="K5" s="359"/>
    </row>
    <row r="6" spans="1:12" s="194" customFormat="1">
      <c r="A6" s="140"/>
      <c r="B6" s="140"/>
      <c r="C6" s="140"/>
      <c r="D6" s="362"/>
      <c r="E6" s="362"/>
      <c r="F6" s="362"/>
      <c r="G6" s="188"/>
      <c r="H6" s="188"/>
      <c r="I6" s="188"/>
      <c r="J6" s="188"/>
      <c r="K6" s="188"/>
    </row>
    <row r="7" spans="1:12" s="194" customFormat="1" ht="60">
      <c r="A7" s="363" t="s">
        <v>64</v>
      </c>
      <c r="B7" s="363" t="s">
        <v>449</v>
      </c>
      <c r="C7" s="363" t="s">
        <v>231</v>
      </c>
      <c r="D7" s="364" t="s">
        <v>228</v>
      </c>
      <c r="E7" s="364" t="s">
        <v>229</v>
      </c>
      <c r="F7" s="364" t="s">
        <v>322</v>
      </c>
      <c r="G7" s="364" t="s">
        <v>230</v>
      </c>
      <c r="H7" s="364" t="s">
        <v>457</v>
      </c>
      <c r="I7" s="364" t="s">
        <v>227</v>
      </c>
      <c r="J7" s="364" t="s">
        <v>454</v>
      </c>
      <c r="K7" s="364" t="s">
        <v>455</v>
      </c>
    </row>
    <row r="8" spans="1:12" s="194" customFormat="1" ht="15">
      <c r="A8" s="363">
        <v>1</v>
      </c>
      <c r="B8" s="363">
        <v>2</v>
      </c>
      <c r="C8" s="363">
        <v>3</v>
      </c>
      <c r="D8" s="364">
        <v>4</v>
      </c>
      <c r="E8" s="363">
        <v>5</v>
      </c>
      <c r="F8" s="364">
        <v>6</v>
      </c>
      <c r="G8" s="363">
        <v>7</v>
      </c>
      <c r="H8" s="364">
        <v>8</v>
      </c>
      <c r="I8" s="363">
        <v>9</v>
      </c>
      <c r="J8" s="363">
        <v>10</v>
      </c>
      <c r="K8" s="364">
        <v>11</v>
      </c>
    </row>
    <row r="9" spans="1:12" s="194" customFormat="1" ht="15">
      <c r="A9" s="365">
        <v>1</v>
      </c>
      <c r="B9" s="365"/>
      <c r="C9" s="365"/>
      <c r="D9" s="366"/>
      <c r="E9" s="366"/>
      <c r="F9" s="366"/>
      <c r="G9" s="366"/>
      <c r="H9" s="366"/>
      <c r="I9" s="366"/>
      <c r="J9" s="366"/>
      <c r="K9" s="366"/>
    </row>
    <row r="10" spans="1:12" s="194" customFormat="1" ht="15">
      <c r="A10" s="365">
        <v>2</v>
      </c>
      <c r="B10" s="365"/>
      <c r="C10" s="365"/>
      <c r="D10" s="366"/>
      <c r="E10" s="366"/>
      <c r="F10" s="366"/>
      <c r="G10" s="366"/>
      <c r="H10" s="366"/>
      <c r="I10" s="366"/>
      <c r="J10" s="366"/>
      <c r="K10" s="366"/>
    </row>
    <row r="11" spans="1:12" s="194" customFormat="1" ht="15">
      <c r="A11" s="365">
        <v>3</v>
      </c>
      <c r="B11" s="365"/>
      <c r="C11" s="365"/>
      <c r="D11" s="366"/>
      <c r="E11" s="366"/>
      <c r="F11" s="366"/>
      <c r="G11" s="366"/>
      <c r="H11" s="366"/>
      <c r="I11" s="366"/>
      <c r="J11" s="366"/>
      <c r="K11" s="366"/>
    </row>
    <row r="12" spans="1:12" s="194" customFormat="1" ht="15">
      <c r="A12" s="365">
        <v>4</v>
      </c>
      <c r="B12" s="365"/>
      <c r="C12" s="365"/>
      <c r="D12" s="366"/>
      <c r="E12" s="366"/>
      <c r="F12" s="366"/>
      <c r="G12" s="366"/>
      <c r="H12" s="366"/>
      <c r="I12" s="366"/>
      <c r="J12" s="366"/>
      <c r="K12" s="366"/>
    </row>
    <row r="13" spans="1:12" s="194" customFormat="1" ht="15">
      <c r="A13" s="365">
        <v>5</v>
      </c>
      <c r="B13" s="365"/>
      <c r="C13" s="365"/>
      <c r="D13" s="366"/>
      <c r="E13" s="366"/>
      <c r="F13" s="366"/>
      <c r="G13" s="366"/>
      <c r="H13" s="366"/>
      <c r="I13" s="366"/>
      <c r="J13" s="366"/>
      <c r="K13" s="366"/>
    </row>
    <row r="14" spans="1:12" s="194" customFormat="1" ht="15">
      <c r="A14" s="365">
        <v>6</v>
      </c>
      <c r="B14" s="365"/>
      <c r="C14" s="365"/>
      <c r="D14" s="366"/>
      <c r="E14" s="366"/>
      <c r="F14" s="366"/>
      <c r="G14" s="366"/>
      <c r="H14" s="366"/>
      <c r="I14" s="366"/>
      <c r="J14" s="366"/>
      <c r="K14" s="366"/>
    </row>
    <row r="15" spans="1:12" s="194" customFormat="1" ht="15">
      <c r="A15" s="365">
        <v>7</v>
      </c>
      <c r="B15" s="365"/>
      <c r="C15" s="365"/>
      <c r="D15" s="366"/>
      <c r="E15" s="366"/>
      <c r="F15" s="366"/>
      <c r="G15" s="366"/>
      <c r="H15" s="366"/>
      <c r="I15" s="366"/>
      <c r="J15" s="366"/>
      <c r="K15" s="366"/>
    </row>
    <row r="16" spans="1:12" s="194" customFormat="1" ht="15">
      <c r="A16" s="365">
        <v>8</v>
      </c>
      <c r="B16" s="365"/>
      <c r="C16" s="365"/>
      <c r="D16" s="366"/>
      <c r="E16" s="366"/>
      <c r="F16" s="366"/>
      <c r="G16" s="366"/>
      <c r="H16" s="366"/>
      <c r="I16" s="366"/>
      <c r="J16" s="366"/>
      <c r="K16" s="366"/>
    </row>
    <row r="17" spans="1:11" s="194" customFormat="1" ht="15">
      <c r="A17" s="365">
        <v>9</v>
      </c>
      <c r="B17" s="365"/>
      <c r="C17" s="365"/>
      <c r="D17" s="366"/>
      <c r="E17" s="366"/>
      <c r="F17" s="366"/>
      <c r="G17" s="366"/>
      <c r="H17" s="366"/>
      <c r="I17" s="366"/>
      <c r="J17" s="366"/>
      <c r="K17" s="366"/>
    </row>
    <row r="18" spans="1:11" s="194" customFormat="1" ht="15">
      <c r="A18" s="365">
        <v>10</v>
      </c>
      <c r="B18" s="365"/>
      <c r="C18" s="365"/>
      <c r="D18" s="366"/>
      <c r="E18" s="366"/>
      <c r="F18" s="366"/>
      <c r="G18" s="366"/>
      <c r="H18" s="366"/>
      <c r="I18" s="366"/>
      <c r="J18" s="366"/>
      <c r="K18" s="366"/>
    </row>
    <row r="19" spans="1:11" s="194" customFormat="1" ht="15">
      <c r="A19" s="365">
        <v>11</v>
      </c>
      <c r="B19" s="365"/>
      <c r="C19" s="365"/>
      <c r="D19" s="366"/>
      <c r="E19" s="366"/>
      <c r="F19" s="366"/>
      <c r="G19" s="366"/>
      <c r="H19" s="366"/>
      <c r="I19" s="366"/>
      <c r="J19" s="366"/>
      <c r="K19" s="366"/>
    </row>
    <row r="20" spans="1:11" s="194" customFormat="1" ht="15">
      <c r="A20" s="365">
        <v>12</v>
      </c>
      <c r="B20" s="365"/>
      <c r="C20" s="365"/>
      <c r="D20" s="366"/>
      <c r="E20" s="366"/>
      <c r="F20" s="366"/>
      <c r="G20" s="366"/>
      <c r="H20" s="366"/>
      <c r="I20" s="366"/>
      <c r="J20" s="366"/>
      <c r="K20" s="366"/>
    </row>
    <row r="21" spans="1:11" s="194" customFormat="1" ht="15">
      <c r="A21" s="365">
        <v>13</v>
      </c>
      <c r="B21" s="365"/>
      <c r="C21" s="365"/>
      <c r="D21" s="366"/>
      <c r="E21" s="366"/>
      <c r="F21" s="366"/>
      <c r="G21" s="366"/>
      <c r="H21" s="366"/>
      <c r="I21" s="366"/>
      <c r="J21" s="366"/>
      <c r="K21" s="366"/>
    </row>
    <row r="22" spans="1:11" s="194" customFormat="1" ht="15">
      <c r="A22" s="365">
        <v>14</v>
      </c>
      <c r="B22" s="365"/>
      <c r="C22" s="365"/>
      <c r="D22" s="366"/>
      <c r="E22" s="366"/>
      <c r="F22" s="366"/>
      <c r="G22" s="366"/>
      <c r="H22" s="366"/>
      <c r="I22" s="366"/>
      <c r="J22" s="366"/>
      <c r="K22" s="366"/>
    </row>
    <row r="23" spans="1:11" s="194" customFormat="1" ht="15">
      <c r="A23" s="365">
        <v>15</v>
      </c>
      <c r="B23" s="365"/>
      <c r="C23" s="365"/>
      <c r="D23" s="366"/>
      <c r="E23" s="366"/>
      <c r="F23" s="366"/>
      <c r="G23" s="366"/>
      <c r="H23" s="366"/>
      <c r="I23" s="366"/>
      <c r="J23" s="366"/>
      <c r="K23" s="366"/>
    </row>
    <row r="24" spans="1:11" s="194" customFormat="1" ht="15">
      <c r="A24" s="365">
        <v>16</v>
      </c>
      <c r="B24" s="365"/>
      <c r="C24" s="365"/>
      <c r="D24" s="366"/>
      <c r="E24" s="366"/>
      <c r="F24" s="366"/>
      <c r="G24" s="366"/>
      <c r="H24" s="366"/>
      <c r="I24" s="366"/>
      <c r="J24" s="366"/>
      <c r="K24" s="366"/>
    </row>
    <row r="25" spans="1:11" s="194" customFormat="1" ht="15">
      <c r="A25" s="365">
        <v>17</v>
      </c>
      <c r="B25" s="365"/>
      <c r="C25" s="365"/>
      <c r="D25" s="366"/>
      <c r="E25" s="366"/>
      <c r="F25" s="366"/>
      <c r="G25" s="366"/>
      <c r="H25" s="366"/>
      <c r="I25" s="366"/>
      <c r="J25" s="366"/>
      <c r="K25" s="366"/>
    </row>
    <row r="26" spans="1:11" s="194" customFormat="1" ht="15">
      <c r="A26" s="365">
        <v>18</v>
      </c>
      <c r="B26" s="365"/>
      <c r="C26" s="365"/>
      <c r="D26" s="366"/>
      <c r="E26" s="366"/>
      <c r="F26" s="366"/>
      <c r="G26" s="366"/>
      <c r="H26" s="366"/>
      <c r="I26" s="366"/>
      <c r="J26" s="366"/>
      <c r="K26" s="366"/>
    </row>
    <row r="27" spans="1:11" s="194" customFormat="1" ht="15">
      <c r="A27" s="365" t="s">
        <v>261</v>
      </c>
      <c r="B27" s="365"/>
      <c r="C27" s="365"/>
      <c r="D27" s="366"/>
      <c r="E27" s="366"/>
      <c r="F27" s="366"/>
      <c r="G27" s="366"/>
      <c r="H27" s="366"/>
      <c r="I27" s="366"/>
      <c r="J27" s="366"/>
      <c r="K27" s="366"/>
    </row>
    <row r="28" spans="1:11">
      <c r="A28" s="370"/>
      <c r="B28" s="370"/>
      <c r="C28" s="370"/>
      <c r="D28" s="370"/>
      <c r="E28" s="370"/>
      <c r="F28" s="370"/>
      <c r="G28" s="370"/>
      <c r="H28" s="370"/>
      <c r="I28" s="370"/>
      <c r="J28" s="370"/>
      <c r="K28" s="370"/>
    </row>
    <row r="29" spans="1:11">
      <c r="A29" s="370"/>
      <c r="B29" s="370"/>
      <c r="C29" s="370"/>
      <c r="D29" s="370"/>
      <c r="E29" s="370"/>
      <c r="F29" s="370"/>
      <c r="G29" s="370"/>
      <c r="H29" s="370"/>
      <c r="I29" s="370"/>
      <c r="J29" s="370"/>
      <c r="K29" s="370"/>
    </row>
    <row r="30" spans="1:11">
      <c r="A30" s="371"/>
      <c r="B30" s="371"/>
      <c r="C30" s="371"/>
      <c r="D30" s="370"/>
      <c r="E30" s="370"/>
      <c r="F30" s="370"/>
      <c r="G30" s="370"/>
      <c r="H30" s="370"/>
      <c r="I30" s="370"/>
      <c r="J30" s="370"/>
      <c r="K30" s="370"/>
    </row>
    <row r="31" spans="1:11" ht="15">
      <c r="A31" s="372"/>
      <c r="B31" s="372"/>
      <c r="C31" s="372"/>
      <c r="D31" s="373" t="s">
        <v>96</v>
      </c>
      <c r="E31" s="372"/>
      <c r="F31" s="372"/>
      <c r="G31" s="374"/>
      <c r="H31" s="372"/>
      <c r="I31" s="372"/>
      <c r="J31" s="372"/>
      <c r="K31" s="372"/>
    </row>
    <row r="32" spans="1:11" ht="15">
      <c r="A32" s="372"/>
      <c r="B32" s="372"/>
      <c r="C32" s="372"/>
      <c r="D32" s="372"/>
      <c r="E32" s="375"/>
      <c r="F32" s="372"/>
      <c r="H32" s="375"/>
      <c r="I32" s="375"/>
      <c r="J32" s="376"/>
    </row>
    <row r="33" spans="4:9" ht="15">
      <c r="D33" s="372"/>
      <c r="E33" s="377" t="s">
        <v>251</v>
      </c>
      <c r="F33" s="372"/>
      <c r="H33" s="378" t="s">
        <v>256</v>
      </c>
      <c r="I33" s="378"/>
    </row>
    <row r="34" spans="4:9" ht="15">
      <c r="D34" s="372"/>
      <c r="E34" s="379" t="s">
        <v>127</v>
      </c>
      <c r="F34" s="372"/>
      <c r="H34" s="372" t="s">
        <v>252</v>
      </c>
      <c r="I34" s="372"/>
    </row>
    <row r="35" spans="4:9" ht="15">
      <c r="D35" s="372"/>
      <c r="E35" s="379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L14" sqref="L14"/>
    </sheetView>
  </sheetViews>
  <sheetFormatPr defaultColWidth="9.140625" defaultRowHeight="12.75"/>
  <cols>
    <col min="1" max="1" width="11.7109375" style="179" customWidth="1"/>
    <col min="2" max="2" width="21.5703125" style="179" customWidth="1"/>
    <col min="3" max="3" width="19.140625" style="179" customWidth="1"/>
    <col min="4" max="4" width="23.7109375" style="179" customWidth="1"/>
    <col min="5" max="6" width="16.5703125" style="179" bestFit="1" customWidth="1"/>
    <col min="7" max="7" width="17" style="179" customWidth="1"/>
    <col min="8" max="8" width="19" style="179" customWidth="1"/>
    <col min="9" max="9" width="24.42578125" style="179" customWidth="1"/>
    <col min="10" max="16384" width="9.140625" style="179"/>
  </cols>
  <sheetData>
    <row r="1" spans="1:13" customFormat="1" ht="15">
      <c r="A1" s="135" t="s">
        <v>395</v>
      </c>
      <c r="B1" s="136"/>
      <c r="C1" s="136"/>
      <c r="D1" s="136"/>
      <c r="E1" s="136"/>
      <c r="F1" s="136"/>
      <c r="G1" s="136"/>
      <c r="H1" s="142"/>
      <c r="I1" s="76" t="s">
        <v>97</v>
      </c>
    </row>
    <row r="2" spans="1:13" customFormat="1" ht="15">
      <c r="A2" s="103" t="s">
        <v>128</v>
      </c>
      <c r="B2" s="136"/>
      <c r="C2" s="136"/>
      <c r="D2" s="136"/>
      <c r="E2" s="136"/>
      <c r="F2" s="136"/>
      <c r="G2" s="136"/>
      <c r="H2" s="142"/>
      <c r="I2" s="199" t="str">
        <f>'ფორმა N1'!L2</f>
        <v>01.09.2020-13.11.2020</v>
      </c>
    </row>
    <row r="3" spans="1:13" customFormat="1" ht="15">
      <c r="A3" s="136"/>
      <c r="B3" s="136"/>
      <c r="C3" s="136"/>
      <c r="D3" s="136"/>
      <c r="E3" s="136"/>
      <c r="F3" s="136"/>
      <c r="G3" s="136"/>
      <c r="H3" s="139"/>
      <c r="I3" s="139"/>
      <c r="M3" s="179"/>
    </row>
    <row r="4" spans="1:13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136"/>
      <c r="E4" s="136"/>
      <c r="F4" s="136"/>
      <c r="G4" s="136"/>
      <c r="H4" s="136"/>
      <c r="I4" s="144"/>
    </row>
    <row r="5" spans="1:13" ht="15">
      <c r="A5" s="200" t="str">
        <f>'ფორმა N1'!A5</f>
        <v>მოქალაქეთა პოლიტიკური გაერთიანება "რეფორმერი"</v>
      </c>
      <c r="B5" s="78"/>
      <c r="C5" s="78"/>
      <c r="D5" s="202"/>
      <c r="E5" s="202"/>
      <c r="F5" s="202"/>
      <c r="G5" s="202"/>
      <c r="H5" s="202"/>
      <c r="I5" s="201"/>
    </row>
    <row r="6" spans="1:13" customFormat="1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75">
      <c r="A7" s="145" t="s">
        <v>64</v>
      </c>
      <c r="B7" s="134" t="s">
        <v>347</v>
      </c>
      <c r="C7" s="134" t="s">
        <v>348</v>
      </c>
      <c r="D7" s="134" t="s">
        <v>353</v>
      </c>
      <c r="E7" s="134" t="s">
        <v>354</v>
      </c>
      <c r="F7" s="134" t="s">
        <v>349</v>
      </c>
      <c r="G7" s="134" t="s">
        <v>350</v>
      </c>
      <c r="H7" s="134" t="s">
        <v>361</v>
      </c>
      <c r="I7" s="134" t="s">
        <v>351</v>
      </c>
    </row>
    <row r="8" spans="1:13" customFormat="1" ht="15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>
      <c r="A9" s="65">
        <v>1</v>
      </c>
      <c r="B9" s="26"/>
      <c r="C9" s="26"/>
      <c r="D9" s="26"/>
      <c r="E9" s="26"/>
      <c r="F9" s="198"/>
      <c r="G9" s="198"/>
      <c r="H9" s="198"/>
      <c r="I9" s="26"/>
    </row>
    <row r="10" spans="1:13" customFormat="1" ht="15">
      <c r="A10" s="65">
        <v>2</v>
      </c>
      <c r="B10" s="26"/>
      <c r="C10" s="26"/>
      <c r="D10" s="26"/>
      <c r="E10" s="26"/>
      <c r="F10" s="198"/>
      <c r="G10" s="198"/>
      <c r="H10" s="198"/>
      <c r="I10" s="26"/>
    </row>
    <row r="11" spans="1:13" customFormat="1" ht="15">
      <c r="A11" s="65">
        <v>3</v>
      </c>
      <c r="B11" s="26"/>
      <c r="C11" s="26"/>
      <c r="D11" s="26"/>
      <c r="E11" s="26"/>
      <c r="F11" s="198"/>
      <c r="G11" s="198"/>
      <c r="H11" s="198"/>
      <c r="I11" s="26"/>
    </row>
    <row r="12" spans="1:13" customFormat="1" ht="15">
      <c r="A12" s="65">
        <v>4</v>
      </c>
      <c r="B12" s="26"/>
      <c r="C12" s="26"/>
      <c r="D12" s="26"/>
      <c r="E12" s="26"/>
      <c r="F12" s="198"/>
      <c r="G12" s="198"/>
      <c r="H12" s="198"/>
      <c r="I12" s="26"/>
    </row>
    <row r="13" spans="1:13" customFormat="1" ht="15">
      <c r="A13" s="65">
        <v>5</v>
      </c>
      <c r="B13" s="26"/>
      <c r="C13" s="26"/>
      <c r="D13" s="26"/>
      <c r="E13" s="26"/>
      <c r="F13" s="198"/>
      <c r="G13" s="198"/>
      <c r="H13" s="198"/>
      <c r="I13" s="26"/>
    </row>
    <row r="14" spans="1:13" customFormat="1" ht="15">
      <c r="A14" s="65">
        <v>6</v>
      </c>
      <c r="B14" s="26"/>
      <c r="C14" s="26"/>
      <c r="D14" s="26"/>
      <c r="E14" s="26"/>
      <c r="F14" s="198"/>
      <c r="G14" s="198"/>
      <c r="H14" s="198"/>
      <c r="I14" s="26"/>
    </row>
    <row r="15" spans="1:13" customFormat="1" ht="15">
      <c r="A15" s="65">
        <v>7</v>
      </c>
      <c r="B15" s="26"/>
      <c r="C15" s="26"/>
      <c r="D15" s="26"/>
      <c r="E15" s="26"/>
      <c r="F15" s="198"/>
      <c r="G15" s="198"/>
      <c r="H15" s="198"/>
      <c r="I15" s="26"/>
    </row>
    <row r="16" spans="1:13" customFormat="1" ht="15">
      <c r="A16" s="65">
        <v>8</v>
      </c>
      <c r="B16" s="26"/>
      <c r="C16" s="26"/>
      <c r="D16" s="26"/>
      <c r="E16" s="26"/>
      <c r="F16" s="198"/>
      <c r="G16" s="198"/>
      <c r="H16" s="198"/>
      <c r="I16" s="26"/>
    </row>
    <row r="17" spans="1:9" customFormat="1" ht="15">
      <c r="A17" s="65">
        <v>9</v>
      </c>
      <c r="B17" s="26"/>
      <c r="C17" s="26"/>
      <c r="D17" s="26"/>
      <c r="E17" s="26"/>
      <c r="F17" s="198"/>
      <c r="G17" s="198"/>
      <c r="H17" s="198"/>
      <c r="I17" s="26"/>
    </row>
    <row r="18" spans="1:9" customFormat="1" ht="15">
      <c r="A18" s="65">
        <v>10</v>
      </c>
      <c r="B18" s="26"/>
      <c r="C18" s="26"/>
      <c r="D18" s="26"/>
      <c r="E18" s="26"/>
      <c r="F18" s="198"/>
      <c r="G18" s="198"/>
      <c r="H18" s="198"/>
      <c r="I18" s="26"/>
    </row>
    <row r="19" spans="1:9" customFormat="1" ht="15">
      <c r="A19" s="65">
        <v>11</v>
      </c>
      <c r="B19" s="26"/>
      <c r="C19" s="26"/>
      <c r="D19" s="26"/>
      <c r="E19" s="26"/>
      <c r="F19" s="198"/>
      <c r="G19" s="198"/>
      <c r="H19" s="198"/>
      <c r="I19" s="26"/>
    </row>
    <row r="20" spans="1:9" customFormat="1" ht="15">
      <c r="A20" s="65">
        <v>12</v>
      </c>
      <c r="B20" s="26"/>
      <c r="C20" s="26"/>
      <c r="D20" s="26"/>
      <c r="E20" s="26"/>
      <c r="F20" s="198"/>
      <c r="G20" s="198"/>
      <c r="H20" s="198"/>
      <c r="I20" s="26"/>
    </row>
    <row r="21" spans="1:9" customFormat="1" ht="15">
      <c r="A21" s="65">
        <v>13</v>
      </c>
      <c r="B21" s="26"/>
      <c r="C21" s="26"/>
      <c r="D21" s="26"/>
      <c r="E21" s="26"/>
      <c r="F21" s="198"/>
      <c r="G21" s="198"/>
      <c r="H21" s="198"/>
      <c r="I21" s="26"/>
    </row>
    <row r="22" spans="1:9" customFormat="1" ht="15">
      <c r="A22" s="65">
        <v>14</v>
      </c>
      <c r="B22" s="26"/>
      <c r="C22" s="26"/>
      <c r="D22" s="26"/>
      <c r="E22" s="26"/>
      <c r="F22" s="198"/>
      <c r="G22" s="198"/>
      <c r="H22" s="198"/>
      <c r="I22" s="26"/>
    </row>
    <row r="23" spans="1:9" customFormat="1" ht="15">
      <c r="A23" s="65">
        <v>15</v>
      </c>
      <c r="B23" s="26"/>
      <c r="C23" s="26"/>
      <c r="D23" s="26"/>
      <c r="E23" s="26"/>
      <c r="F23" s="198"/>
      <c r="G23" s="198"/>
      <c r="H23" s="198"/>
      <c r="I23" s="26"/>
    </row>
    <row r="24" spans="1:9" customFormat="1" ht="15">
      <c r="A24" s="65">
        <v>16</v>
      </c>
      <c r="B24" s="26"/>
      <c r="C24" s="26"/>
      <c r="D24" s="26"/>
      <c r="E24" s="26"/>
      <c r="F24" s="198"/>
      <c r="G24" s="198"/>
      <c r="H24" s="198"/>
      <c r="I24" s="26"/>
    </row>
    <row r="25" spans="1:9" customFormat="1" ht="15">
      <c r="A25" s="65">
        <v>17</v>
      </c>
      <c r="B25" s="26"/>
      <c r="C25" s="26"/>
      <c r="D25" s="26"/>
      <c r="E25" s="26"/>
      <c r="F25" s="198"/>
      <c r="G25" s="198"/>
      <c r="H25" s="198"/>
      <c r="I25" s="26"/>
    </row>
    <row r="26" spans="1:9" customFormat="1" ht="15">
      <c r="A26" s="65">
        <v>18</v>
      </c>
      <c r="B26" s="26"/>
      <c r="C26" s="26"/>
      <c r="D26" s="26"/>
      <c r="E26" s="26"/>
      <c r="F26" s="198"/>
      <c r="G26" s="198"/>
      <c r="H26" s="198"/>
      <c r="I26" s="26"/>
    </row>
    <row r="27" spans="1:9" customFormat="1" ht="15">
      <c r="A27" s="65" t="s">
        <v>261</v>
      </c>
      <c r="B27" s="26"/>
      <c r="C27" s="26"/>
      <c r="D27" s="26"/>
      <c r="E27" s="26"/>
      <c r="F27" s="198"/>
      <c r="G27" s="198"/>
      <c r="H27" s="198"/>
      <c r="I27" s="26"/>
    </row>
    <row r="28" spans="1:9">
      <c r="A28" s="204"/>
      <c r="B28" s="204"/>
      <c r="C28" s="204"/>
      <c r="D28" s="204"/>
      <c r="E28" s="204"/>
      <c r="F28" s="204"/>
      <c r="G28" s="204"/>
      <c r="H28" s="204"/>
      <c r="I28" s="204"/>
    </row>
    <row r="29" spans="1:9">
      <c r="A29" s="204"/>
      <c r="B29" s="204"/>
      <c r="C29" s="204"/>
      <c r="D29" s="204"/>
      <c r="E29" s="204"/>
      <c r="F29" s="204"/>
      <c r="G29" s="204"/>
      <c r="H29" s="204"/>
      <c r="I29" s="204"/>
    </row>
    <row r="30" spans="1:9">
      <c r="A30" s="205"/>
      <c r="B30" s="204"/>
      <c r="C30" s="204"/>
      <c r="D30" s="204"/>
      <c r="E30" s="204"/>
      <c r="F30" s="204"/>
      <c r="G30" s="204"/>
      <c r="H30" s="204"/>
      <c r="I30" s="204"/>
    </row>
    <row r="31" spans="1:9" ht="15">
      <c r="A31" s="178"/>
      <c r="B31" s="180" t="s">
        <v>96</v>
      </c>
      <c r="C31" s="178"/>
      <c r="D31" s="178"/>
      <c r="E31" s="181"/>
      <c r="F31" s="178"/>
      <c r="G31" s="178"/>
      <c r="H31" s="178"/>
      <c r="I31" s="178"/>
    </row>
    <row r="32" spans="1:9" ht="15">
      <c r="A32" s="178"/>
      <c r="B32" s="178"/>
      <c r="C32" s="182"/>
      <c r="D32" s="178"/>
      <c r="F32" s="182"/>
      <c r="G32" s="209"/>
    </row>
    <row r="33" spans="2:6" ht="15">
      <c r="B33" s="178"/>
      <c r="C33" s="184" t="s">
        <v>251</v>
      </c>
      <c r="D33" s="178"/>
      <c r="F33" s="185" t="s">
        <v>256</v>
      </c>
    </row>
    <row r="34" spans="2:6" ht="15">
      <c r="B34" s="178"/>
      <c r="C34" s="186" t="s">
        <v>127</v>
      </c>
      <c r="D34" s="178"/>
      <c r="F34" s="178" t="s">
        <v>252</v>
      </c>
    </row>
    <row r="35" spans="2:6" ht="15">
      <c r="B35" s="178"/>
      <c r="C35" s="186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4"/>
  <sheetViews>
    <sheetView view="pageBreakPreview" zoomScale="70" zoomScaleNormal="100" zoomScaleSheetLayoutView="70" workbookViewId="0">
      <selection activeCell="F9" sqref="F9"/>
    </sheetView>
  </sheetViews>
  <sheetFormatPr defaultColWidth="9.140625" defaultRowHeight="15"/>
  <cols>
    <col min="1" max="1" width="10" style="178" customWidth="1"/>
    <col min="2" max="2" width="20.28515625" style="178" customWidth="1"/>
    <col min="3" max="3" width="30" style="178" customWidth="1"/>
    <col min="4" max="4" width="29" style="178" customWidth="1"/>
    <col min="5" max="5" width="22.5703125" style="178" customWidth="1"/>
    <col min="6" max="6" width="20" style="178" customWidth="1"/>
    <col min="7" max="7" width="29.28515625" style="178" customWidth="1"/>
    <col min="8" max="8" width="27.140625" style="178" customWidth="1"/>
    <col min="9" max="9" width="26.42578125" style="178" customWidth="1"/>
    <col min="10" max="10" width="0.5703125" style="178" customWidth="1"/>
    <col min="11" max="16384" width="9.140625" style="178"/>
  </cols>
  <sheetData>
    <row r="1" spans="1:10">
      <c r="A1" s="72" t="s">
        <v>362</v>
      </c>
      <c r="B1" s="74"/>
      <c r="C1" s="74"/>
      <c r="D1" s="74"/>
      <c r="E1" s="74"/>
      <c r="F1" s="74"/>
      <c r="G1" s="74"/>
      <c r="H1" s="74"/>
      <c r="I1" s="157" t="s">
        <v>186</v>
      </c>
      <c r="J1" s="158"/>
    </row>
    <row r="2" spans="1:10">
      <c r="A2" s="74" t="s">
        <v>128</v>
      </c>
      <c r="B2" s="74"/>
      <c r="C2" s="74"/>
      <c r="D2" s="74"/>
      <c r="E2" s="74"/>
      <c r="F2" s="74"/>
      <c r="G2" s="74"/>
      <c r="H2" s="74"/>
      <c r="I2" s="159" t="str">
        <f>'ფორმა N1'!L2</f>
        <v>01.09.2020-13.11.2020</v>
      </c>
      <c r="J2" s="158"/>
    </row>
    <row r="3" spans="1:10">
      <c r="A3" s="74"/>
      <c r="B3" s="74"/>
      <c r="C3" s="74"/>
      <c r="D3" s="74"/>
      <c r="E3" s="74"/>
      <c r="F3" s="74"/>
      <c r="G3" s="74"/>
      <c r="H3" s="74"/>
      <c r="I3" s="100"/>
      <c r="J3" s="158"/>
    </row>
    <row r="4" spans="1:10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>
      <c r="A5" s="200" t="str">
        <f>'ფორმა N1'!A5</f>
        <v>მოქალაქეთა პოლიტიკური გაერთიანება "რეფორმერი"</v>
      </c>
      <c r="B5" s="200"/>
      <c r="C5" s="200"/>
      <c r="D5" s="200"/>
      <c r="E5" s="200"/>
      <c r="F5" s="200"/>
      <c r="G5" s="200"/>
      <c r="H5" s="200"/>
      <c r="I5" s="200"/>
      <c r="J5" s="185"/>
    </row>
    <row r="6" spans="1:10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>
      <c r="A8" s="160" t="s">
        <v>64</v>
      </c>
      <c r="B8" s="338" t="s">
        <v>344</v>
      </c>
      <c r="C8" s="339" t="s">
        <v>381</v>
      </c>
      <c r="D8" s="339" t="s">
        <v>382</v>
      </c>
      <c r="E8" s="339" t="s">
        <v>345</v>
      </c>
      <c r="F8" s="339" t="s">
        <v>358</v>
      </c>
      <c r="G8" s="339" t="s">
        <v>359</v>
      </c>
      <c r="H8" s="339" t="s">
        <v>383</v>
      </c>
      <c r="I8" s="161" t="s">
        <v>360</v>
      </c>
      <c r="J8" s="103"/>
    </row>
    <row r="9" spans="1:10" ht="30">
      <c r="A9" s="163">
        <v>1</v>
      </c>
      <c r="B9" s="476">
        <v>44059</v>
      </c>
      <c r="C9" s="449" t="s">
        <v>512</v>
      </c>
      <c r="D9" s="449">
        <v>400074183</v>
      </c>
      <c r="E9" s="450" t="s">
        <v>513</v>
      </c>
      <c r="F9" s="450">
        <v>1180</v>
      </c>
      <c r="G9" s="450">
        <v>2950</v>
      </c>
      <c r="H9" s="450">
        <v>1180</v>
      </c>
      <c r="I9" s="450">
        <v>1770</v>
      </c>
      <c r="J9" s="103"/>
    </row>
    <row r="10" spans="1:10">
      <c r="A10" s="163">
        <v>2</v>
      </c>
      <c r="B10" s="191"/>
      <c r="C10" s="449"/>
      <c r="D10" s="449"/>
      <c r="E10" s="450"/>
      <c r="F10" s="450"/>
      <c r="G10" s="450"/>
      <c r="H10" s="450"/>
      <c r="I10" s="450"/>
      <c r="J10" s="103"/>
    </row>
    <row r="11" spans="1:10">
      <c r="A11" s="163">
        <v>3</v>
      </c>
      <c r="B11" s="191"/>
      <c r="C11" s="168"/>
      <c r="D11" s="168"/>
      <c r="E11" s="167"/>
      <c r="F11" s="167"/>
      <c r="G11" s="167"/>
      <c r="H11" s="167"/>
      <c r="I11" s="167"/>
      <c r="J11" s="103"/>
    </row>
    <row r="12" spans="1:10">
      <c r="A12" s="163">
        <v>4</v>
      </c>
      <c r="B12" s="191"/>
      <c r="C12" s="168"/>
      <c r="D12" s="168"/>
      <c r="E12" s="167"/>
      <c r="F12" s="167"/>
      <c r="G12" s="167"/>
      <c r="H12" s="167"/>
      <c r="I12" s="167"/>
      <c r="J12" s="103"/>
    </row>
    <row r="13" spans="1:10">
      <c r="A13" s="163">
        <v>5</v>
      </c>
      <c r="B13" s="191"/>
      <c r="C13" s="168"/>
      <c r="D13" s="168"/>
      <c r="E13" s="167"/>
      <c r="F13" s="167"/>
      <c r="G13" s="167"/>
      <c r="H13" s="167"/>
      <c r="I13" s="167"/>
      <c r="J13" s="103"/>
    </row>
    <row r="14" spans="1:10">
      <c r="A14" s="163">
        <v>6</v>
      </c>
      <c r="B14" s="191"/>
      <c r="C14" s="168"/>
      <c r="D14" s="168"/>
      <c r="E14" s="167"/>
      <c r="F14" s="167"/>
      <c r="G14" s="167"/>
      <c r="H14" s="167"/>
      <c r="I14" s="167"/>
      <c r="J14" s="103"/>
    </row>
    <row r="15" spans="1:10">
      <c r="A15" s="163">
        <v>7</v>
      </c>
      <c r="B15" s="191"/>
      <c r="C15" s="168"/>
      <c r="D15" s="168"/>
      <c r="E15" s="167"/>
      <c r="F15" s="167"/>
      <c r="G15" s="167"/>
      <c r="H15" s="167"/>
      <c r="I15" s="167"/>
      <c r="J15" s="103"/>
    </row>
    <row r="16" spans="1:10">
      <c r="A16" s="163">
        <v>8</v>
      </c>
      <c r="B16" s="191"/>
      <c r="C16" s="168"/>
      <c r="D16" s="168"/>
      <c r="E16" s="167"/>
      <c r="F16" s="167"/>
      <c r="G16" s="167"/>
      <c r="H16" s="167"/>
      <c r="I16" s="167"/>
      <c r="J16" s="103"/>
    </row>
    <row r="17" spans="1:10">
      <c r="A17" s="163">
        <v>9</v>
      </c>
      <c r="B17" s="191"/>
      <c r="C17" s="168"/>
      <c r="D17" s="168"/>
      <c r="E17" s="167"/>
      <c r="F17" s="167"/>
      <c r="G17" s="167"/>
      <c r="H17" s="167"/>
      <c r="I17" s="167"/>
      <c r="J17" s="103"/>
    </row>
    <row r="18" spans="1:10">
      <c r="A18" s="163">
        <v>10</v>
      </c>
      <c r="B18" s="191"/>
      <c r="C18" s="168"/>
      <c r="D18" s="168"/>
      <c r="E18" s="167"/>
      <c r="F18" s="167"/>
      <c r="G18" s="167"/>
      <c r="H18" s="167"/>
      <c r="I18" s="167"/>
      <c r="J18" s="103"/>
    </row>
    <row r="19" spans="1:10">
      <c r="A19" s="163">
        <v>11</v>
      </c>
      <c r="B19" s="191"/>
      <c r="C19" s="168"/>
      <c r="D19" s="168"/>
      <c r="E19" s="167"/>
      <c r="F19" s="167"/>
      <c r="G19" s="167"/>
      <c r="H19" s="167"/>
      <c r="I19" s="167"/>
      <c r="J19" s="103"/>
    </row>
    <row r="20" spans="1:10">
      <c r="A20" s="163">
        <v>12</v>
      </c>
      <c r="B20" s="191"/>
      <c r="C20" s="168"/>
      <c r="D20" s="168"/>
      <c r="E20" s="167"/>
      <c r="F20" s="167"/>
      <c r="G20" s="167"/>
      <c r="H20" s="167"/>
      <c r="I20" s="167"/>
      <c r="J20" s="103"/>
    </row>
    <row r="21" spans="1:10">
      <c r="A21" s="163">
        <v>13</v>
      </c>
      <c r="B21" s="191"/>
      <c r="C21" s="168"/>
      <c r="D21" s="168"/>
      <c r="E21" s="167"/>
      <c r="F21" s="167"/>
      <c r="G21" s="167"/>
      <c r="H21" s="167"/>
      <c r="I21" s="167"/>
      <c r="J21" s="103"/>
    </row>
    <row r="22" spans="1:10">
      <c r="A22" s="163">
        <v>14</v>
      </c>
      <c r="B22" s="191"/>
      <c r="C22" s="168"/>
      <c r="D22" s="168"/>
      <c r="E22" s="167"/>
      <c r="F22" s="167"/>
      <c r="G22" s="167"/>
      <c r="H22" s="167"/>
      <c r="I22" s="167"/>
      <c r="J22" s="103"/>
    </row>
    <row r="23" spans="1:10">
      <c r="A23" s="163">
        <v>15</v>
      </c>
      <c r="B23" s="191"/>
      <c r="C23" s="168"/>
      <c r="D23" s="168"/>
      <c r="E23" s="167"/>
      <c r="F23" s="167"/>
      <c r="G23" s="167"/>
      <c r="H23" s="167"/>
      <c r="I23" s="167"/>
      <c r="J23" s="103"/>
    </row>
    <row r="24" spans="1:10">
      <c r="A24" s="163">
        <v>16</v>
      </c>
      <c r="B24" s="191"/>
      <c r="C24" s="168"/>
      <c r="D24" s="168"/>
      <c r="E24" s="167"/>
      <c r="F24" s="167"/>
      <c r="G24" s="167"/>
      <c r="H24" s="167"/>
      <c r="I24" s="167"/>
      <c r="J24" s="103"/>
    </row>
    <row r="25" spans="1:10">
      <c r="A25" s="163">
        <v>17</v>
      </c>
      <c r="B25" s="191"/>
      <c r="C25" s="168"/>
      <c r="D25" s="168"/>
      <c r="E25" s="167"/>
      <c r="F25" s="167"/>
      <c r="G25" s="167"/>
      <c r="H25" s="167"/>
      <c r="I25" s="167"/>
      <c r="J25" s="103"/>
    </row>
    <row r="26" spans="1:10">
      <c r="A26" s="163">
        <v>18</v>
      </c>
      <c r="B26" s="191"/>
      <c r="C26" s="168"/>
      <c r="D26" s="168"/>
      <c r="E26" s="167"/>
      <c r="F26" s="167"/>
      <c r="G26" s="167"/>
      <c r="H26" s="167"/>
      <c r="I26" s="167"/>
      <c r="J26" s="103"/>
    </row>
    <row r="27" spans="1:10">
      <c r="A27" s="163">
        <v>19</v>
      </c>
      <c r="B27" s="191"/>
      <c r="C27" s="168"/>
      <c r="D27" s="168"/>
      <c r="E27" s="167"/>
      <c r="F27" s="167"/>
      <c r="G27" s="167"/>
      <c r="H27" s="167"/>
      <c r="I27" s="167"/>
      <c r="J27" s="103"/>
    </row>
    <row r="28" spans="1:10">
      <c r="A28" s="163">
        <v>20</v>
      </c>
      <c r="B28" s="191"/>
      <c r="C28" s="168"/>
      <c r="D28" s="168"/>
      <c r="E28" s="167"/>
      <c r="F28" s="167"/>
      <c r="G28" s="167"/>
      <c r="H28" s="167"/>
      <c r="I28" s="167"/>
      <c r="J28" s="103"/>
    </row>
    <row r="29" spans="1:10">
      <c r="A29" s="163">
        <v>21</v>
      </c>
      <c r="B29" s="191"/>
      <c r="C29" s="171"/>
      <c r="D29" s="171"/>
      <c r="E29" s="170"/>
      <c r="F29" s="170"/>
      <c r="G29" s="170"/>
      <c r="H29" s="238"/>
      <c r="I29" s="167"/>
      <c r="J29" s="103"/>
    </row>
    <row r="30" spans="1:10">
      <c r="A30" s="163">
        <v>22</v>
      </c>
      <c r="B30" s="191"/>
      <c r="C30" s="171"/>
      <c r="D30" s="171"/>
      <c r="E30" s="170"/>
      <c r="F30" s="170"/>
      <c r="G30" s="170"/>
      <c r="H30" s="238"/>
      <c r="I30" s="167"/>
      <c r="J30" s="103"/>
    </row>
    <row r="31" spans="1:10">
      <c r="A31" s="163" t="s">
        <v>261</v>
      </c>
      <c r="B31" s="191"/>
      <c r="C31" s="171"/>
      <c r="D31" s="171"/>
      <c r="E31" s="170"/>
      <c r="F31" s="170"/>
      <c r="G31" s="239"/>
      <c r="H31" s="247" t="s">
        <v>374</v>
      </c>
      <c r="I31" s="343">
        <f>SUM(I9:I30)</f>
        <v>1770</v>
      </c>
      <c r="J31" s="103"/>
    </row>
    <row r="33" spans="1:12">
      <c r="A33" s="178" t="s">
        <v>396</v>
      </c>
    </row>
    <row r="35" spans="1:12">
      <c r="B35" s="180" t="s">
        <v>96</v>
      </c>
      <c r="F35" s="181"/>
    </row>
    <row r="36" spans="1:12">
      <c r="F36" s="179"/>
      <c r="I36" s="179"/>
      <c r="J36" s="179"/>
      <c r="K36" s="179"/>
      <c r="L36" s="179"/>
    </row>
    <row r="37" spans="1:12">
      <c r="C37" s="182"/>
      <c r="F37" s="182"/>
      <c r="G37" s="182"/>
      <c r="H37" s="185"/>
      <c r="I37" s="183"/>
      <c r="J37" s="179"/>
      <c r="K37" s="179"/>
      <c r="L37" s="179"/>
    </row>
    <row r="38" spans="1:12">
      <c r="A38" s="179"/>
      <c r="C38" s="184" t="s">
        <v>251</v>
      </c>
      <c r="F38" s="185" t="s">
        <v>256</v>
      </c>
      <c r="G38" s="184"/>
      <c r="H38" s="184"/>
      <c r="I38" s="183"/>
      <c r="J38" s="179"/>
      <c r="K38" s="179"/>
      <c r="L38" s="179"/>
    </row>
    <row r="39" spans="1:12">
      <c r="A39" s="179"/>
      <c r="C39" s="186" t="s">
        <v>127</v>
      </c>
      <c r="F39" s="178" t="s">
        <v>252</v>
      </c>
      <c r="I39" s="179"/>
      <c r="J39" s="179"/>
      <c r="K39" s="179"/>
      <c r="L39" s="179"/>
    </row>
    <row r="40" spans="1:12" s="179" customFormat="1">
      <c r="B40" s="178"/>
      <c r="C40" s="186"/>
      <c r="G40" s="186"/>
      <c r="H40" s="186"/>
    </row>
    <row r="41" spans="1:12" s="179" customFormat="1" ht="12.75"/>
    <row r="42" spans="1:12" s="179" customFormat="1" ht="12.75"/>
    <row r="43" spans="1:12" s="179" customFormat="1" ht="12.75"/>
    <row r="44" spans="1:12" s="179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1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4"/>
  <sheetViews>
    <sheetView view="pageBreakPreview" zoomScaleNormal="100" zoomScaleSheetLayoutView="100" workbookViewId="0">
      <selection activeCell="C22" sqref="C22"/>
    </sheetView>
  </sheetViews>
  <sheetFormatPr defaultColWidth="9.140625" defaultRowHeight="12.75"/>
  <cols>
    <col min="1" max="1" width="7.28515625" style="194" customWidth="1"/>
    <col min="2" max="2" width="57.28515625" style="194" customWidth="1"/>
    <col min="3" max="3" width="24.140625" style="194" customWidth="1"/>
    <col min="4" max="16384" width="9.140625" style="194"/>
  </cols>
  <sheetData>
    <row r="1" spans="1:3" s="6" customFormat="1" ht="18.75" customHeight="1">
      <c r="A1" s="518" t="s">
        <v>459</v>
      </c>
      <c r="B1" s="518"/>
      <c r="C1" s="348" t="s">
        <v>97</v>
      </c>
    </row>
    <row r="2" spans="1:3" s="6" customFormat="1" ht="15">
      <c r="A2" s="518"/>
      <c r="B2" s="518"/>
      <c r="C2" s="345" t="str">
        <f>'ფორმა N1'!L2</f>
        <v>01.09.2020-13.11.2020</v>
      </c>
    </row>
    <row r="3" spans="1:3" s="6" customFormat="1" ht="15">
      <c r="A3" s="380" t="s">
        <v>128</v>
      </c>
      <c r="B3" s="346"/>
      <c r="C3" s="347"/>
    </row>
    <row r="4" spans="1:3" s="6" customFormat="1" ht="15">
      <c r="A4" s="112"/>
      <c r="B4" s="346"/>
      <c r="C4" s="347"/>
    </row>
    <row r="5" spans="1:3" s="21" customFormat="1" ht="15">
      <c r="A5" s="519" t="s">
        <v>257</v>
      </c>
      <c r="B5" s="519"/>
      <c r="C5" s="112"/>
    </row>
    <row r="6" spans="1:3" s="21" customFormat="1" ht="15">
      <c r="A6" s="520" t="str">
        <f>'ფორმა N1'!A5</f>
        <v>მოქალაქეთა პოლიტიკური გაერთიანება "რეფორმერი"</v>
      </c>
      <c r="B6" s="520"/>
      <c r="C6" s="112"/>
    </row>
    <row r="7" spans="1:3">
      <c r="A7" s="381"/>
      <c r="B7" s="381"/>
      <c r="C7" s="381"/>
    </row>
    <row r="8" spans="1:3">
      <c r="A8" s="381"/>
      <c r="B8" s="381"/>
      <c r="C8" s="381"/>
    </row>
    <row r="9" spans="1:3" ht="30" customHeight="1">
      <c r="A9" s="382" t="s">
        <v>64</v>
      </c>
      <c r="B9" s="382" t="s">
        <v>11</v>
      </c>
      <c r="C9" s="383" t="s">
        <v>9</v>
      </c>
    </row>
    <row r="10" spans="1:3" ht="15">
      <c r="A10" s="384">
        <v>1</v>
      </c>
      <c r="B10" s="385" t="s">
        <v>57</v>
      </c>
      <c r="C10" s="398">
        <f>'ფორმა N4'!D11+'ფორმა N5'!D9</f>
        <v>70400.02</v>
      </c>
    </row>
    <row r="11" spans="1:3" ht="15">
      <c r="A11" s="386">
        <v>1.1000000000000001</v>
      </c>
      <c r="B11" s="385" t="s">
        <v>460</v>
      </c>
      <c r="C11" s="399">
        <f>'ფორმა N4'!D39+'ფორმა N5'!D37</f>
        <v>19971.66</v>
      </c>
    </row>
    <row r="12" spans="1:3" ht="15">
      <c r="A12" s="387" t="s">
        <v>30</v>
      </c>
      <c r="B12" s="385" t="s">
        <v>461</v>
      </c>
      <c r="C12" s="399">
        <f>'ფორმა N4'!D40+'ფორმა N5'!D38</f>
        <v>0</v>
      </c>
    </row>
    <row r="13" spans="1:3" ht="15">
      <c r="A13" s="386">
        <v>1.2</v>
      </c>
      <c r="B13" s="385" t="s">
        <v>58</v>
      </c>
      <c r="C13" s="399">
        <f>'ფორმა N4'!D12+'ფორმა N5'!D10</f>
        <v>0</v>
      </c>
    </row>
    <row r="14" spans="1:3" ht="15">
      <c r="A14" s="386">
        <v>1.3</v>
      </c>
      <c r="B14" s="385" t="s">
        <v>462</v>
      </c>
      <c r="C14" s="399">
        <f>'ფორმა N4'!D17+'ფორმა N5'!D15</f>
        <v>0</v>
      </c>
    </row>
    <row r="15" spans="1:3" ht="15">
      <c r="A15" s="517"/>
      <c r="B15" s="517"/>
      <c r="C15" s="517"/>
    </row>
    <row r="16" spans="1:3" ht="30" customHeight="1">
      <c r="A16" s="382" t="s">
        <v>64</v>
      </c>
      <c r="B16" s="382" t="s">
        <v>232</v>
      </c>
      <c r="C16" s="383" t="s">
        <v>67</v>
      </c>
    </row>
    <row r="17" spans="1:4" ht="15">
      <c r="A17" s="384">
        <v>2</v>
      </c>
      <c r="B17" s="385" t="s">
        <v>463</v>
      </c>
      <c r="C17" s="483">
        <f>'ფორმა N2'!D9+'ფორმა N2'!C26+'ფორმა N3'!D9+'ფორმა N3'!C26</f>
        <v>83247.31</v>
      </c>
    </row>
    <row r="18" spans="1:4" ht="15">
      <c r="A18" s="388">
        <v>2.1</v>
      </c>
      <c r="B18" s="385" t="s">
        <v>464</v>
      </c>
      <c r="C18" s="385">
        <f>'ფორმა N2'!D17+'ფორმა N3'!D17</f>
        <v>0</v>
      </c>
    </row>
    <row r="19" spans="1:4" ht="15">
      <c r="A19" s="388">
        <v>2.2000000000000002</v>
      </c>
      <c r="B19" s="385" t="s">
        <v>465</v>
      </c>
      <c r="C19" s="385">
        <f>'ფორმა N2'!D18+'ფორმა N3'!D18</f>
        <v>0</v>
      </c>
    </row>
    <row r="20" spans="1:4" ht="15">
      <c r="A20" s="388">
        <v>2.2999999999999998</v>
      </c>
      <c r="B20" s="385" t="s">
        <v>466</v>
      </c>
      <c r="C20" s="484">
        <f>SUM(C21:C25)</f>
        <v>73942.69</v>
      </c>
    </row>
    <row r="21" spans="1:4" ht="15">
      <c r="A21" s="387" t="s">
        <v>467</v>
      </c>
      <c r="B21" s="389" t="s">
        <v>468</v>
      </c>
      <c r="C21" s="385">
        <f>'ფორმა N2'!D13+'ფორმა N3'!D13</f>
        <v>3105</v>
      </c>
    </row>
    <row r="22" spans="1:4" ht="15">
      <c r="A22" s="387" t="s">
        <v>469</v>
      </c>
      <c r="B22" s="389" t="s">
        <v>470</v>
      </c>
      <c r="C22" s="485">
        <f>'ფორმა N2'!C27+'ფორმა N3'!C27</f>
        <v>67187.69</v>
      </c>
    </row>
    <row r="23" spans="1:4" ht="15">
      <c r="A23" s="387" t="s">
        <v>471</v>
      </c>
      <c r="B23" s="389" t="s">
        <v>472</v>
      </c>
      <c r="C23" s="385">
        <f>'ფორმა N2'!D14+'ფორმა N3'!D14</f>
        <v>0</v>
      </c>
    </row>
    <row r="24" spans="1:4" ht="15">
      <c r="A24" s="387" t="s">
        <v>473</v>
      </c>
      <c r="B24" s="389" t="s">
        <v>474</v>
      </c>
      <c r="C24" s="385">
        <f>'ფორმა N2'!C31+'ფორმა N3'!C31</f>
        <v>3650</v>
      </c>
    </row>
    <row r="25" spans="1:4" ht="15">
      <c r="A25" s="387" t="s">
        <v>475</v>
      </c>
      <c r="B25" s="389" t="s">
        <v>476</v>
      </c>
      <c r="C25" s="385">
        <f>'ფორმა N2'!D11+'ფორმა N3'!D11</f>
        <v>0</v>
      </c>
    </row>
    <row r="26" spans="1:4" ht="15">
      <c r="A26" s="396"/>
      <c r="B26" s="395"/>
      <c r="C26" s="394"/>
    </row>
    <row r="27" spans="1:4" ht="15">
      <c r="A27" s="396"/>
      <c r="B27" s="395"/>
      <c r="C27" s="394"/>
    </row>
    <row r="28" spans="1:4" ht="15">
      <c r="A28" s="21"/>
      <c r="B28" s="21"/>
      <c r="C28" s="21"/>
      <c r="D28" s="393"/>
    </row>
    <row r="29" spans="1:4" ht="15">
      <c r="A29" s="192" t="s">
        <v>96</v>
      </c>
      <c r="B29" s="21"/>
      <c r="C29" s="21"/>
      <c r="D29" s="393"/>
    </row>
    <row r="30" spans="1:4" ht="15">
      <c r="A30" s="21"/>
      <c r="B30" s="21"/>
      <c r="C30" s="21"/>
      <c r="D30" s="393"/>
    </row>
    <row r="31" spans="1:4" ht="15">
      <c r="A31" s="21"/>
      <c r="B31" s="21"/>
      <c r="C31" s="21"/>
      <c r="D31" s="392"/>
    </row>
    <row r="32" spans="1:4" ht="15">
      <c r="B32" s="192" t="s">
        <v>254</v>
      </c>
      <c r="C32" s="21"/>
      <c r="D32" s="392"/>
    </row>
    <row r="33" spans="2:4" ht="15">
      <c r="B33" s="21" t="s">
        <v>253</v>
      </c>
      <c r="C33" s="21"/>
      <c r="D33" s="392"/>
    </row>
    <row r="34" spans="2:4">
      <c r="B34" s="391" t="s">
        <v>127</v>
      </c>
      <c r="D34" s="390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G32" sqref="G32"/>
    </sheetView>
  </sheetViews>
  <sheetFormatPr defaultColWidth="9.140625"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2" t="s">
        <v>284</v>
      </c>
      <c r="B1" s="74"/>
      <c r="C1" s="497" t="s">
        <v>97</v>
      </c>
      <c r="D1" s="497"/>
      <c r="E1" s="106"/>
    </row>
    <row r="2" spans="1:7">
      <c r="A2" s="74" t="s">
        <v>128</v>
      </c>
      <c r="B2" s="74"/>
      <c r="C2" s="495" t="str">
        <f>'ფორმა N1'!L2</f>
        <v>01.09.2020-13.11.2020</v>
      </c>
      <c r="D2" s="496"/>
      <c r="E2" s="106"/>
    </row>
    <row r="3" spans="1:7">
      <c r="A3" s="72"/>
      <c r="B3" s="74"/>
      <c r="C3" s="73"/>
      <c r="D3" s="73"/>
      <c r="E3" s="106"/>
    </row>
    <row r="4" spans="1:7">
      <c r="A4" s="75" t="s">
        <v>257</v>
      </c>
      <c r="B4" s="100"/>
      <c r="C4" s="101"/>
      <c r="D4" s="74"/>
      <c r="E4" s="106"/>
    </row>
    <row r="5" spans="1:7">
      <c r="A5" s="216" t="str">
        <f>'ფორმა N1'!A5</f>
        <v>მოქალაქეთა პოლიტიკური გაერთიანება "რეფორმერი"</v>
      </c>
      <c r="B5" s="12"/>
      <c r="C5" s="12"/>
      <c r="E5" s="106"/>
    </row>
    <row r="6" spans="1:7">
      <c r="A6" s="102"/>
      <c r="B6" s="102"/>
      <c r="C6" s="102"/>
      <c r="D6" s="103"/>
      <c r="E6" s="106"/>
    </row>
    <row r="7" spans="1:7">
      <c r="A7" s="74"/>
      <c r="B7" s="74"/>
      <c r="C7" s="74"/>
      <c r="D7" s="74"/>
      <c r="E7" s="106"/>
    </row>
    <row r="8" spans="1:7" s="6" customFormat="1" ht="39" customHeight="1">
      <c r="A8" s="104" t="s">
        <v>64</v>
      </c>
      <c r="B8" s="77" t="s">
        <v>232</v>
      </c>
      <c r="C8" s="77" t="s">
        <v>66</v>
      </c>
      <c r="D8" s="77" t="s">
        <v>67</v>
      </c>
      <c r="E8" s="106"/>
    </row>
    <row r="9" spans="1:7" s="7" customFormat="1" ht="16.5" customHeight="1">
      <c r="A9" s="217">
        <v>1</v>
      </c>
      <c r="B9" s="217" t="s">
        <v>65</v>
      </c>
      <c r="C9" s="409">
        <f>SUM(C10,C26)</f>
        <v>0</v>
      </c>
      <c r="D9" s="409">
        <f>SUM(D10,D26)</f>
        <v>0</v>
      </c>
      <c r="E9" s="106"/>
    </row>
    <row r="10" spans="1:7" s="7" customFormat="1" ht="16.5" customHeight="1">
      <c r="A10" s="85">
        <v>1.1000000000000001</v>
      </c>
      <c r="B10" s="85" t="s">
        <v>69</v>
      </c>
      <c r="C10" s="409">
        <f>SUM(C11,C12,C16,C19,C25,C26)</f>
        <v>0</v>
      </c>
      <c r="D10" s="409">
        <f>SUM(D11,D12,D16,D19,D24,D25)</f>
        <v>0</v>
      </c>
      <c r="E10" s="106"/>
    </row>
    <row r="11" spans="1:7" s="9" customFormat="1" ht="16.5" customHeight="1">
      <c r="A11" s="86" t="s">
        <v>30</v>
      </c>
      <c r="B11" s="86" t="s">
        <v>68</v>
      </c>
      <c r="C11" s="408"/>
      <c r="D11" s="408"/>
      <c r="E11" s="106"/>
    </row>
    <row r="12" spans="1:7" s="10" customFormat="1" ht="16.5" customHeight="1">
      <c r="A12" s="86" t="s">
        <v>31</v>
      </c>
      <c r="B12" s="86" t="s">
        <v>290</v>
      </c>
      <c r="C12" s="410">
        <f>SUM(C13:C15)</f>
        <v>0</v>
      </c>
      <c r="D12" s="410">
        <f>SUM(D13:D15)</f>
        <v>0</v>
      </c>
      <c r="E12" s="106"/>
      <c r="G12" s="66"/>
    </row>
    <row r="13" spans="1:7" s="3" customFormat="1" ht="16.5" customHeight="1">
      <c r="A13" s="95" t="s">
        <v>70</v>
      </c>
      <c r="B13" s="95" t="s">
        <v>293</v>
      </c>
      <c r="C13" s="408"/>
      <c r="D13" s="408"/>
      <c r="E13" s="106"/>
    </row>
    <row r="14" spans="1:7" s="3" customFormat="1" ht="16.5" customHeight="1">
      <c r="A14" s="95" t="s">
        <v>436</v>
      </c>
      <c r="B14" s="95" t="s">
        <v>435</v>
      </c>
      <c r="C14" s="408"/>
      <c r="D14" s="408"/>
      <c r="E14" s="106"/>
    </row>
    <row r="15" spans="1:7" s="3" customFormat="1" ht="16.5" customHeight="1">
      <c r="A15" s="95" t="s">
        <v>437</v>
      </c>
      <c r="B15" s="95" t="s">
        <v>86</v>
      </c>
      <c r="C15" s="408"/>
      <c r="D15" s="408"/>
      <c r="E15" s="106"/>
    </row>
    <row r="16" spans="1:7" s="3" customFormat="1" ht="16.5" customHeight="1">
      <c r="A16" s="86" t="s">
        <v>71</v>
      </c>
      <c r="B16" s="86" t="s">
        <v>72</v>
      </c>
      <c r="C16" s="410">
        <f>SUM(C17:C18)</f>
        <v>0</v>
      </c>
      <c r="D16" s="410">
        <f>SUM(D17:D18)</f>
        <v>0</v>
      </c>
      <c r="E16" s="106"/>
    </row>
    <row r="17" spans="1:5" s="3" customFormat="1" ht="16.5" customHeight="1">
      <c r="A17" s="95" t="s">
        <v>73</v>
      </c>
      <c r="B17" s="95" t="s">
        <v>75</v>
      </c>
      <c r="C17" s="408"/>
      <c r="D17" s="408"/>
      <c r="E17" s="106"/>
    </row>
    <row r="18" spans="1:5" s="3" customFormat="1" ht="30">
      <c r="A18" s="95" t="s">
        <v>74</v>
      </c>
      <c r="B18" s="95" t="s">
        <v>98</v>
      </c>
      <c r="C18" s="408"/>
      <c r="D18" s="408"/>
      <c r="E18" s="106"/>
    </row>
    <row r="19" spans="1:5" s="3" customFormat="1" ht="16.5" customHeight="1">
      <c r="A19" s="86" t="s">
        <v>76</v>
      </c>
      <c r="B19" s="86" t="s">
        <v>371</v>
      </c>
      <c r="C19" s="410">
        <f>SUM(C20:C23)</f>
        <v>0</v>
      </c>
      <c r="D19" s="410">
        <f>SUM(D20:D23)</f>
        <v>0</v>
      </c>
      <c r="E19" s="106"/>
    </row>
    <row r="20" spans="1:5" s="3" customFormat="1" ht="16.5" customHeight="1">
      <c r="A20" s="95" t="s">
        <v>77</v>
      </c>
      <c r="B20" s="95" t="s">
        <v>78</v>
      </c>
      <c r="C20" s="408"/>
      <c r="D20" s="408"/>
      <c r="E20" s="106"/>
    </row>
    <row r="21" spans="1:5" s="3" customFormat="1" ht="30">
      <c r="A21" s="95" t="s">
        <v>81</v>
      </c>
      <c r="B21" s="95" t="s">
        <v>79</v>
      </c>
      <c r="C21" s="408"/>
      <c r="D21" s="408"/>
      <c r="E21" s="106"/>
    </row>
    <row r="22" spans="1:5" s="3" customFormat="1" ht="16.5" customHeight="1">
      <c r="A22" s="95" t="s">
        <v>82</v>
      </c>
      <c r="B22" s="95" t="s">
        <v>80</v>
      </c>
      <c r="C22" s="408"/>
      <c r="D22" s="408"/>
      <c r="E22" s="106"/>
    </row>
    <row r="23" spans="1:5" s="3" customFormat="1" ht="16.5" customHeight="1">
      <c r="A23" s="95" t="s">
        <v>83</v>
      </c>
      <c r="B23" s="95" t="s">
        <v>384</v>
      </c>
      <c r="C23" s="408"/>
      <c r="D23" s="408"/>
      <c r="E23" s="106"/>
    </row>
    <row r="24" spans="1:5" s="3" customFormat="1" ht="16.5" customHeight="1">
      <c r="A24" s="86" t="s">
        <v>84</v>
      </c>
      <c r="B24" s="86" t="s">
        <v>385</v>
      </c>
      <c r="C24" s="411"/>
      <c r="D24" s="408"/>
      <c r="E24" s="106"/>
    </row>
    <row r="25" spans="1:5" s="3" customFormat="1">
      <c r="A25" s="86" t="s">
        <v>234</v>
      </c>
      <c r="B25" s="86" t="s">
        <v>391</v>
      </c>
      <c r="C25" s="408"/>
      <c r="D25" s="408"/>
      <c r="E25" s="106"/>
    </row>
    <row r="26" spans="1:5" ht="16.5" customHeight="1">
      <c r="A26" s="85">
        <v>1.2</v>
      </c>
      <c r="B26" s="85" t="s">
        <v>85</v>
      </c>
      <c r="C26" s="409">
        <f>SUM(C27,C35)</f>
        <v>0</v>
      </c>
      <c r="D26" s="409">
        <f>SUM(D27,D31)</f>
        <v>0</v>
      </c>
      <c r="E26" s="106"/>
    </row>
    <row r="27" spans="1:5" ht="16.5" customHeight="1">
      <c r="A27" s="86" t="s">
        <v>32</v>
      </c>
      <c r="B27" s="86" t="s">
        <v>293</v>
      </c>
      <c r="C27" s="410">
        <f>SUM(C28:C30)</f>
        <v>0</v>
      </c>
      <c r="D27" s="410">
        <f>SUM(D28:D30)</f>
        <v>0</v>
      </c>
      <c r="E27" s="106"/>
    </row>
    <row r="28" spans="1:5">
      <c r="A28" s="225" t="s">
        <v>87</v>
      </c>
      <c r="B28" s="225" t="s">
        <v>291</v>
      </c>
      <c r="C28" s="408"/>
      <c r="D28" s="408"/>
      <c r="E28" s="106"/>
    </row>
    <row r="29" spans="1:5">
      <c r="A29" s="225" t="s">
        <v>88</v>
      </c>
      <c r="B29" s="225" t="s">
        <v>294</v>
      </c>
      <c r="C29" s="408"/>
      <c r="D29" s="408"/>
      <c r="E29" s="106"/>
    </row>
    <row r="30" spans="1:5">
      <c r="A30" s="225" t="s">
        <v>393</v>
      </c>
      <c r="B30" s="225" t="s">
        <v>292</v>
      </c>
      <c r="C30" s="408"/>
      <c r="D30" s="408"/>
      <c r="E30" s="106"/>
    </row>
    <row r="31" spans="1:5">
      <c r="A31" s="86" t="s">
        <v>33</v>
      </c>
      <c r="B31" s="86" t="s">
        <v>435</v>
      </c>
      <c r="C31" s="410">
        <f>SUM(C32:C34)</f>
        <v>0</v>
      </c>
      <c r="D31" s="410">
        <f>SUM(D32:D34)</f>
        <v>0</v>
      </c>
      <c r="E31" s="106"/>
    </row>
    <row r="32" spans="1:5">
      <c r="A32" s="225" t="s">
        <v>12</v>
      </c>
      <c r="B32" s="225" t="s">
        <v>438</v>
      </c>
      <c r="C32" s="408"/>
      <c r="D32" s="408"/>
      <c r="E32" s="106"/>
    </row>
    <row r="33" spans="1:9">
      <c r="A33" s="225" t="s">
        <v>13</v>
      </c>
      <c r="B33" s="225" t="s">
        <v>439</v>
      </c>
      <c r="C33" s="408"/>
      <c r="D33" s="408"/>
      <c r="E33" s="106"/>
    </row>
    <row r="34" spans="1:9">
      <c r="A34" s="225" t="s">
        <v>264</v>
      </c>
      <c r="B34" s="225" t="s">
        <v>440</v>
      </c>
      <c r="C34" s="408"/>
      <c r="D34" s="408"/>
      <c r="E34" s="106"/>
    </row>
    <row r="35" spans="1:9">
      <c r="A35" s="86" t="s">
        <v>34</v>
      </c>
      <c r="B35" s="237" t="s">
        <v>390</v>
      </c>
      <c r="C35" s="408"/>
      <c r="D35" s="408"/>
      <c r="E35" s="106"/>
    </row>
    <row r="36" spans="1:9">
      <c r="D36" s="27"/>
      <c r="E36" s="107"/>
      <c r="F36" s="27"/>
    </row>
    <row r="37" spans="1:9">
      <c r="A37" s="1"/>
      <c r="D37" s="27"/>
      <c r="E37" s="107"/>
      <c r="F37" s="27"/>
    </row>
    <row r="38" spans="1:9">
      <c r="D38" s="27"/>
      <c r="E38" s="107"/>
      <c r="F38" s="27"/>
    </row>
    <row r="39" spans="1:9">
      <c r="D39" s="27"/>
      <c r="E39" s="107"/>
      <c r="F39" s="27"/>
    </row>
    <row r="40" spans="1:9">
      <c r="A40" s="67" t="s">
        <v>96</v>
      </c>
      <c r="D40" s="27"/>
      <c r="E40" s="107"/>
      <c r="F40" s="27"/>
    </row>
    <row r="41" spans="1:9">
      <c r="D41" s="27"/>
      <c r="E41" s="108"/>
      <c r="F41" s="108"/>
      <c r="G41"/>
      <c r="H41"/>
      <c r="I41"/>
    </row>
    <row r="42" spans="1:9">
      <c r="D42" s="109"/>
      <c r="E42" s="108"/>
      <c r="F42" s="108"/>
      <c r="G42"/>
      <c r="H42"/>
      <c r="I42"/>
    </row>
    <row r="43" spans="1:9">
      <c r="A43"/>
      <c r="B43" s="67" t="s">
        <v>254</v>
      </c>
      <c r="D43" s="109"/>
      <c r="E43" s="108"/>
      <c r="F43" s="108"/>
      <c r="G43"/>
      <c r="H43"/>
      <c r="I43"/>
    </row>
    <row r="44" spans="1:9">
      <c r="A44"/>
      <c r="B44" s="2" t="s">
        <v>253</v>
      </c>
      <c r="D44" s="109"/>
      <c r="E44" s="108"/>
      <c r="F44" s="108"/>
      <c r="G44"/>
      <c r="H44"/>
      <c r="I44"/>
    </row>
    <row r="45" spans="1:9" customFormat="1" ht="12.75">
      <c r="B45" s="64" t="s">
        <v>127</v>
      </c>
      <c r="D45" s="108"/>
      <c r="E45" s="108"/>
      <c r="F45" s="108"/>
    </row>
    <row r="46" spans="1:9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2">
        <v>40907</v>
      </c>
      <c r="C2" t="s">
        <v>188</v>
      </c>
      <c r="E2" t="s">
        <v>219</v>
      </c>
      <c r="G2" s="63" t="s">
        <v>224</v>
      </c>
    </row>
    <row r="3" spans="1:7" ht="15">
      <c r="A3" s="62">
        <v>40908</v>
      </c>
      <c r="C3" t="s">
        <v>189</v>
      </c>
      <c r="E3" t="s">
        <v>220</v>
      </c>
      <c r="G3" s="63" t="s">
        <v>225</v>
      </c>
    </row>
    <row r="4" spans="1:7" ht="15">
      <c r="A4" s="62">
        <v>40909</v>
      </c>
      <c r="C4" t="s">
        <v>190</v>
      </c>
      <c r="E4" t="s">
        <v>221</v>
      </c>
      <c r="G4" s="63" t="s">
        <v>226</v>
      </c>
    </row>
    <row r="5" spans="1:7">
      <c r="A5" s="62">
        <v>40910</v>
      </c>
      <c r="C5" t="s">
        <v>191</v>
      </c>
      <c r="E5" t="s">
        <v>222</v>
      </c>
    </row>
    <row r="6" spans="1:7">
      <c r="A6" s="62">
        <v>40911</v>
      </c>
      <c r="C6" t="s">
        <v>192</v>
      </c>
    </row>
    <row r="7" spans="1:7">
      <c r="A7" s="62">
        <v>40912</v>
      </c>
      <c r="C7" t="s">
        <v>193</v>
      </c>
    </row>
    <row r="8" spans="1:7">
      <c r="A8" s="62">
        <v>40913</v>
      </c>
      <c r="C8" t="s">
        <v>194</v>
      </c>
    </row>
    <row r="9" spans="1:7">
      <c r="A9" s="62">
        <v>40914</v>
      </c>
      <c r="C9" t="s">
        <v>195</v>
      </c>
    </row>
    <row r="10" spans="1:7">
      <c r="A10" s="62">
        <v>40915</v>
      </c>
      <c r="C10" t="s">
        <v>196</v>
      </c>
    </row>
    <row r="11" spans="1:7">
      <c r="A11" s="62">
        <v>40916</v>
      </c>
      <c r="C11" t="s">
        <v>197</v>
      </c>
    </row>
    <row r="12" spans="1:7">
      <c r="A12" s="62">
        <v>40917</v>
      </c>
      <c r="C12" t="s">
        <v>198</v>
      </c>
    </row>
    <row r="13" spans="1:7">
      <c r="A13" s="62">
        <v>40918</v>
      </c>
      <c r="C13" t="s">
        <v>199</v>
      </c>
    </row>
    <row r="14" spans="1:7">
      <c r="A14" s="62">
        <v>40919</v>
      </c>
      <c r="C14" t="s">
        <v>200</v>
      </c>
    </row>
    <row r="15" spans="1:7">
      <c r="A15" s="62">
        <v>40920</v>
      </c>
      <c r="C15" t="s">
        <v>201</v>
      </c>
    </row>
    <row r="16" spans="1:7">
      <c r="A16" s="62">
        <v>40921</v>
      </c>
      <c r="C16" t="s">
        <v>202</v>
      </c>
    </row>
    <row r="17" spans="1:3">
      <c r="A17" s="62">
        <v>40922</v>
      </c>
      <c r="C17" t="s">
        <v>203</v>
      </c>
    </row>
    <row r="18" spans="1:3">
      <c r="A18" s="62">
        <v>40923</v>
      </c>
      <c r="C18" t="s">
        <v>204</v>
      </c>
    </row>
    <row r="19" spans="1:3">
      <c r="A19" s="62">
        <v>40924</v>
      </c>
      <c r="C19" t="s">
        <v>205</v>
      </c>
    </row>
    <row r="20" spans="1:3">
      <c r="A20" s="62">
        <v>40925</v>
      </c>
      <c r="C20" t="s">
        <v>206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L46"/>
  <sheetViews>
    <sheetView showGridLines="0" view="pageBreakPreview" topLeftCell="A13" zoomScale="80" zoomScaleNormal="100" zoomScaleSheetLayoutView="80" workbookViewId="0">
      <selection activeCell="C31" sqref="C31"/>
    </sheetView>
  </sheetViews>
  <sheetFormatPr defaultColWidth="9.140625" defaultRowHeight="15"/>
  <cols>
    <col min="1" max="1" width="14.28515625" style="21" bestFit="1" customWidth="1"/>
    <col min="2" max="2" width="80" style="233" customWidth="1"/>
    <col min="3" max="3" width="16.5703125" style="21" customWidth="1"/>
    <col min="4" max="4" width="14.28515625" style="21" customWidth="1"/>
    <col min="5" max="5" width="0.42578125" style="19" customWidth="1"/>
    <col min="6" max="6" width="36.7109375" style="21" bestFit="1" customWidth="1"/>
    <col min="7" max="7" width="9.140625" style="21"/>
    <col min="8" max="8" width="65.28515625" style="21" bestFit="1" customWidth="1"/>
    <col min="9" max="9" width="29.140625" style="21" bestFit="1" customWidth="1"/>
    <col min="10" max="16384" width="9.140625" style="21"/>
  </cols>
  <sheetData>
    <row r="1" spans="1:12" s="6" customFormat="1">
      <c r="A1" s="72" t="s">
        <v>255</v>
      </c>
      <c r="B1" s="229"/>
      <c r="C1" s="497" t="s">
        <v>97</v>
      </c>
      <c r="D1" s="497"/>
      <c r="E1" s="111"/>
    </row>
    <row r="2" spans="1:12" s="6" customFormat="1">
      <c r="A2" s="74" t="s">
        <v>128</v>
      </c>
      <c r="B2" s="229"/>
      <c r="C2" s="498" t="str">
        <f>'ფორმა N1'!L2</f>
        <v>01.09.2020-13.11.2020</v>
      </c>
      <c r="D2" s="499"/>
      <c r="E2" s="111"/>
    </row>
    <row r="3" spans="1:12" s="6" customFormat="1">
      <c r="A3" s="74"/>
      <c r="B3" s="229"/>
      <c r="C3" s="73"/>
      <c r="D3" s="73"/>
      <c r="E3" s="111"/>
    </row>
    <row r="4" spans="1:12" s="2" customFormat="1">
      <c r="A4" s="75" t="str">
        <f>'ფორმა N2'!A4</f>
        <v>ანგარიშვალდებული პირის დასახელება:</v>
      </c>
      <c r="B4" s="230"/>
      <c r="C4" s="74"/>
      <c r="D4" s="74"/>
      <c r="E4" s="106"/>
      <c r="L4" s="6"/>
    </row>
    <row r="5" spans="1:12" s="2" customFormat="1">
      <c r="A5" s="117" t="str">
        <f>'ფორმა N1'!A5</f>
        <v>მოქალაქეთა პოლიტიკური გაერთიანება "რეფორმერი"</v>
      </c>
      <c r="B5" s="231"/>
      <c r="C5" s="59"/>
      <c r="D5" s="59"/>
      <c r="E5" s="106"/>
    </row>
    <row r="6" spans="1:12" s="2" customFormat="1">
      <c r="A6" s="75"/>
      <c r="B6" s="230"/>
      <c r="C6" s="74"/>
      <c r="D6" s="74"/>
      <c r="E6" s="106"/>
    </row>
    <row r="7" spans="1:12" s="6" customFormat="1" ht="18">
      <c r="A7" s="98"/>
      <c r="B7" s="110"/>
      <c r="C7" s="76"/>
      <c r="D7" s="76"/>
      <c r="E7" s="111"/>
    </row>
    <row r="8" spans="1:12" s="6" customFormat="1" ht="30">
      <c r="A8" s="104" t="s">
        <v>64</v>
      </c>
      <c r="B8" s="77" t="s">
        <v>232</v>
      </c>
      <c r="C8" s="77" t="s">
        <v>66</v>
      </c>
      <c r="D8" s="77" t="s">
        <v>67</v>
      </c>
      <c r="E8" s="111"/>
      <c r="F8" s="20"/>
    </row>
    <row r="9" spans="1:12" s="7" customFormat="1">
      <c r="A9" s="217">
        <v>1</v>
      </c>
      <c r="B9" s="217" t="s">
        <v>65</v>
      </c>
      <c r="C9" s="479">
        <f>SUM(C10,C26)</f>
        <v>83247.31</v>
      </c>
      <c r="D9" s="479">
        <f>SUM(D10,D26)</f>
        <v>12409.62</v>
      </c>
      <c r="E9" s="111"/>
    </row>
    <row r="10" spans="1:12" s="7" customFormat="1">
      <c r="A10" s="85">
        <v>1.1000000000000001</v>
      </c>
      <c r="B10" s="85" t="s">
        <v>69</v>
      </c>
      <c r="C10" s="479">
        <f>SUM(C11,C12,C16,C19,C25)</f>
        <v>12409.62</v>
      </c>
      <c r="D10" s="479">
        <f>SUM(D11,D12,D16,D19,D24,D25)</f>
        <v>12409.62</v>
      </c>
      <c r="E10" s="111"/>
    </row>
    <row r="11" spans="1:12" s="9" customFormat="1" ht="18">
      <c r="A11" s="86" t="s">
        <v>30</v>
      </c>
      <c r="B11" s="86" t="s">
        <v>68</v>
      </c>
      <c r="C11" s="8"/>
      <c r="D11" s="8"/>
      <c r="E11" s="111"/>
    </row>
    <row r="12" spans="1:12" s="10" customFormat="1">
      <c r="A12" s="86" t="s">
        <v>31</v>
      </c>
      <c r="B12" s="86" t="s">
        <v>290</v>
      </c>
      <c r="C12" s="105">
        <f>SUM(C13:C15)</f>
        <v>3105</v>
      </c>
      <c r="D12" s="105">
        <f>SUM(D13:D15)</f>
        <v>3105</v>
      </c>
      <c r="E12" s="111"/>
    </row>
    <row r="13" spans="1:12" s="3" customFormat="1">
      <c r="A13" s="95" t="s">
        <v>70</v>
      </c>
      <c r="B13" s="95" t="s">
        <v>293</v>
      </c>
      <c r="C13" s="428">
        <v>3105</v>
      </c>
      <c r="D13" s="8">
        <v>3105</v>
      </c>
      <c r="E13" s="111"/>
    </row>
    <row r="14" spans="1:12" s="3" customFormat="1">
      <c r="A14" s="95" t="s">
        <v>436</v>
      </c>
      <c r="B14" s="95" t="s">
        <v>435</v>
      </c>
      <c r="C14" s="8"/>
      <c r="D14" s="8"/>
      <c r="E14" s="111"/>
    </row>
    <row r="15" spans="1:12" s="3" customFormat="1">
      <c r="A15" s="95" t="s">
        <v>437</v>
      </c>
      <c r="B15" s="95" t="s">
        <v>86</v>
      </c>
      <c r="C15" s="8"/>
      <c r="D15" s="8"/>
      <c r="E15" s="111"/>
    </row>
    <row r="16" spans="1:12" s="3" customFormat="1">
      <c r="A16" s="86" t="s">
        <v>71</v>
      </c>
      <c r="B16" s="86" t="s">
        <v>72</v>
      </c>
      <c r="C16" s="105">
        <f>SUM(C17:C18)</f>
        <v>0</v>
      </c>
      <c r="D16" s="105">
        <f>SUM(D17:D18)</f>
        <v>0</v>
      </c>
      <c r="E16" s="111"/>
    </row>
    <row r="17" spans="1:9" s="3" customFormat="1">
      <c r="A17" s="95" t="s">
        <v>73</v>
      </c>
      <c r="B17" s="95" t="s">
        <v>75</v>
      </c>
      <c r="C17" s="8"/>
      <c r="D17" s="8"/>
      <c r="E17" s="111"/>
    </row>
    <row r="18" spans="1:9" s="3" customFormat="1" ht="30">
      <c r="A18" s="95" t="s">
        <v>74</v>
      </c>
      <c r="B18" s="95" t="s">
        <v>98</v>
      </c>
      <c r="C18" s="8"/>
      <c r="D18" s="8"/>
      <c r="E18" s="111"/>
    </row>
    <row r="19" spans="1:9" s="3" customFormat="1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11"/>
    </row>
    <row r="20" spans="1:9" s="3" customFormat="1">
      <c r="A20" s="95" t="s">
        <v>77</v>
      </c>
      <c r="B20" s="95" t="s">
        <v>78</v>
      </c>
      <c r="C20" s="8"/>
      <c r="D20" s="8"/>
      <c r="E20" s="111"/>
    </row>
    <row r="21" spans="1:9" s="3" customFormat="1" ht="30">
      <c r="A21" s="95" t="s">
        <v>81</v>
      </c>
      <c r="B21" s="95" t="s">
        <v>79</v>
      </c>
      <c r="C21" s="8"/>
      <c r="D21" s="8"/>
      <c r="E21" s="111"/>
    </row>
    <row r="22" spans="1:9" s="3" customFormat="1">
      <c r="A22" s="95" t="s">
        <v>82</v>
      </c>
      <c r="B22" s="95" t="s">
        <v>80</v>
      </c>
      <c r="C22" s="8"/>
      <c r="D22" s="8"/>
      <c r="E22" s="111"/>
    </row>
    <row r="23" spans="1:9" s="3" customFormat="1">
      <c r="A23" s="95" t="s">
        <v>83</v>
      </c>
      <c r="B23" s="95" t="s">
        <v>384</v>
      </c>
      <c r="C23" s="8"/>
      <c r="D23" s="8"/>
      <c r="E23" s="111"/>
    </row>
    <row r="24" spans="1:9" s="3" customFormat="1">
      <c r="A24" s="86" t="s">
        <v>84</v>
      </c>
      <c r="B24" s="86" t="s">
        <v>385</v>
      </c>
      <c r="C24" s="240"/>
      <c r="D24" s="8"/>
      <c r="E24" s="111"/>
    </row>
    <row r="25" spans="1:9" s="3" customFormat="1">
      <c r="A25" s="86" t="s">
        <v>234</v>
      </c>
      <c r="B25" s="86" t="s">
        <v>391</v>
      </c>
      <c r="C25" s="480">
        <v>9304.6200000000008</v>
      </c>
      <c r="D25" s="480">
        <v>9304.6200000000008</v>
      </c>
      <c r="E25" s="111"/>
      <c r="I25" s="3" t="s">
        <v>523</v>
      </c>
    </row>
    <row r="26" spans="1:9">
      <c r="A26" s="85">
        <v>1.2</v>
      </c>
      <c r="B26" s="85" t="s">
        <v>85</v>
      </c>
      <c r="C26" s="479">
        <f>SUM(C27,C31)</f>
        <v>70837.69</v>
      </c>
      <c r="D26" s="83">
        <f>SUM(D27,D31)</f>
        <v>0</v>
      </c>
      <c r="E26" s="111"/>
    </row>
    <row r="27" spans="1:9">
      <c r="A27" s="86" t="s">
        <v>32</v>
      </c>
      <c r="B27" s="86" t="s">
        <v>293</v>
      </c>
      <c r="C27" s="481">
        <f>SUM(C28:C30)</f>
        <v>67187.69</v>
      </c>
      <c r="D27" s="105">
        <f>SUM(D28:D30)</f>
        <v>0</v>
      </c>
      <c r="E27" s="111"/>
    </row>
    <row r="28" spans="1:9">
      <c r="A28" s="225" t="s">
        <v>87</v>
      </c>
      <c r="B28" s="225" t="s">
        <v>291</v>
      </c>
      <c r="C28" s="8"/>
      <c r="D28" s="8"/>
      <c r="E28" s="111"/>
    </row>
    <row r="29" spans="1:9">
      <c r="A29" s="225" t="s">
        <v>88</v>
      </c>
      <c r="B29" s="225" t="s">
        <v>294</v>
      </c>
      <c r="C29" s="8"/>
      <c r="D29" s="8"/>
      <c r="E29" s="111"/>
    </row>
    <row r="30" spans="1:9">
      <c r="A30" s="225" t="s">
        <v>393</v>
      </c>
      <c r="B30" s="225" t="s">
        <v>292</v>
      </c>
      <c r="C30" s="480">
        <v>67187.69</v>
      </c>
      <c r="E30" s="111"/>
    </row>
    <row r="31" spans="1:9">
      <c r="A31" s="86" t="s">
        <v>33</v>
      </c>
      <c r="B31" s="86" t="s">
        <v>435</v>
      </c>
      <c r="C31" s="105">
        <f>SUM(C32:C34)</f>
        <v>3650</v>
      </c>
      <c r="D31" s="105">
        <f>SUM(D32:D34)</f>
        <v>0</v>
      </c>
      <c r="E31" s="111"/>
    </row>
    <row r="32" spans="1:9">
      <c r="A32" s="225" t="s">
        <v>12</v>
      </c>
      <c r="B32" s="225" t="s">
        <v>438</v>
      </c>
      <c r="C32" s="8"/>
      <c r="D32" s="8"/>
      <c r="E32" s="111"/>
    </row>
    <row r="33" spans="1:9">
      <c r="A33" s="225" t="s">
        <v>13</v>
      </c>
      <c r="B33" s="225" t="s">
        <v>439</v>
      </c>
      <c r="C33" s="8"/>
      <c r="D33" s="8"/>
      <c r="E33" s="111"/>
    </row>
    <row r="34" spans="1:9">
      <c r="A34" s="225" t="s">
        <v>264</v>
      </c>
      <c r="B34" s="225" t="s">
        <v>440</v>
      </c>
      <c r="C34" s="8">
        <v>3650</v>
      </c>
      <c r="E34" s="111"/>
    </row>
    <row r="35" spans="1:9" s="23" customFormat="1">
      <c r="A35" s="86" t="s">
        <v>34</v>
      </c>
      <c r="B35" s="237" t="s">
        <v>390</v>
      </c>
      <c r="C35" s="8"/>
      <c r="D35" s="8"/>
    </row>
    <row r="36" spans="1:9" s="2" customFormat="1">
      <c r="A36" s="1"/>
      <c r="B36" s="232"/>
      <c r="E36" s="5"/>
    </row>
    <row r="37" spans="1:9" s="2" customFormat="1">
      <c r="B37" s="232"/>
      <c r="E37" s="5"/>
    </row>
    <row r="38" spans="1:9">
      <c r="A38" s="1"/>
    </row>
    <row r="39" spans="1:9">
      <c r="A39" s="2"/>
    </row>
    <row r="40" spans="1:9" s="2" customFormat="1">
      <c r="A40" s="67" t="s">
        <v>96</v>
      </c>
      <c r="B40" s="232"/>
      <c r="E40" s="5"/>
    </row>
    <row r="41" spans="1:9" s="2" customFormat="1">
      <c r="B41" s="232"/>
      <c r="E41"/>
      <c r="F41"/>
      <c r="G41"/>
      <c r="H41"/>
      <c r="I41"/>
    </row>
    <row r="42" spans="1:9" s="2" customFormat="1">
      <c r="B42" s="232"/>
      <c r="D42" s="12"/>
      <c r="E42"/>
      <c r="F42"/>
      <c r="G42"/>
      <c r="H42"/>
      <c r="I42"/>
    </row>
    <row r="43" spans="1:9" s="2" customFormat="1">
      <c r="A43"/>
      <c r="B43" s="234" t="s">
        <v>388</v>
      </c>
      <c r="D43" s="12"/>
      <c r="E43"/>
      <c r="F43"/>
      <c r="G43"/>
      <c r="H43"/>
      <c r="I43"/>
    </row>
    <row r="44" spans="1:9" s="2" customFormat="1">
      <c r="A44"/>
      <c r="B44" s="232" t="s">
        <v>253</v>
      </c>
      <c r="D44" s="12"/>
      <c r="E44"/>
      <c r="F44"/>
      <c r="G44"/>
      <c r="H44"/>
      <c r="I44"/>
    </row>
    <row r="45" spans="1:9" customFormat="1" ht="12.75">
      <c r="B45" s="235" t="s">
        <v>127</v>
      </c>
    </row>
    <row r="46" spans="1:9" customFormat="1" ht="12.75">
      <c r="B46" s="23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7" zoomScale="80" zoomScaleNormal="100" zoomScaleSheetLayoutView="80" workbookViewId="0">
      <selection activeCell="B49" sqref="B49"/>
    </sheetView>
  </sheetViews>
  <sheetFormatPr defaultColWidth="9.140625"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442</v>
      </c>
      <c r="B1" s="214"/>
      <c r="C1" s="497" t="s">
        <v>97</v>
      </c>
      <c r="D1" s="497"/>
      <c r="E1" s="89"/>
    </row>
    <row r="2" spans="1:5" s="6" customFormat="1">
      <c r="A2" s="352" t="s">
        <v>444</v>
      </c>
      <c r="B2" s="214"/>
      <c r="C2" s="495" t="str">
        <f>'ფორმა N1'!L2</f>
        <v>01.09.2020-13.11.2020</v>
      </c>
      <c r="D2" s="496"/>
      <c r="E2" s="89"/>
    </row>
    <row r="3" spans="1:5" s="6" customFormat="1">
      <c r="A3" s="352" t="s">
        <v>443</v>
      </c>
      <c r="B3" s="214"/>
      <c r="C3" s="215"/>
      <c r="D3" s="215"/>
      <c r="E3" s="89"/>
    </row>
    <row r="4" spans="1:5" s="6" customFormat="1">
      <c r="A4" s="74" t="s">
        <v>128</v>
      </c>
      <c r="B4" s="214"/>
      <c r="C4" s="215"/>
      <c r="D4" s="215"/>
      <c r="E4" s="89"/>
    </row>
    <row r="5" spans="1:5" s="6" customFormat="1">
      <c r="A5" s="74"/>
      <c r="B5" s="214"/>
      <c r="C5" s="215"/>
      <c r="D5" s="215"/>
      <c r="E5" s="89"/>
    </row>
    <row r="6" spans="1:5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>
      <c r="A7" s="216" t="str">
        <f>'ფორმა N1'!A5</f>
        <v>მოქალაქეთა პოლიტიკური გაერთიანება "რეფორმერი"</v>
      </c>
      <c r="B7" s="78"/>
      <c r="C7" s="79"/>
      <c r="D7" s="79"/>
      <c r="E7" s="90"/>
    </row>
    <row r="8" spans="1:5">
      <c r="A8" s="75"/>
      <c r="B8" s="75"/>
      <c r="C8" s="74"/>
      <c r="D8" s="74"/>
      <c r="E8" s="90"/>
    </row>
    <row r="9" spans="1:5" s="6" customFormat="1">
      <c r="A9" s="214"/>
      <c r="B9" s="214"/>
      <c r="C9" s="76"/>
      <c r="D9" s="76"/>
      <c r="E9" s="89"/>
    </row>
    <row r="10" spans="1:5" s="6" customFormat="1" ht="30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>
      <c r="A11" s="217">
        <v>1</v>
      </c>
      <c r="B11" s="217" t="s">
        <v>57</v>
      </c>
      <c r="C11" s="80">
        <f>SUM(C12,C16,C56,C59,C60,C61,C79)</f>
        <v>0</v>
      </c>
      <c r="D11" s="80">
        <f>SUM(D12,D16,D56,D59,D60,D61,D67,D75,D76)</f>
        <v>0</v>
      </c>
      <c r="E11" s="218"/>
    </row>
    <row r="12" spans="1:5" s="9" customFormat="1" ht="18">
      <c r="A12" s="85">
        <v>1.1000000000000001</v>
      </c>
      <c r="B12" s="85" t="s">
        <v>58</v>
      </c>
      <c r="C12" s="81">
        <f>SUM(C13:C15)</f>
        <v>0</v>
      </c>
      <c r="D12" s="81">
        <f>SUM(D13:D15)</f>
        <v>0</v>
      </c>
      <c r="E12" s="91"/>
    </row>
    <row r="13" spans="1:5" s="10" customFormat="1">
      <c r="A13" s="86" t="s">
        <v>30</v>
      </c>
      <c r="B13" s="86" t="s">
        <v>59</v>
      </c>
      <c r="C13" s="4"/>
      <c r="D13" s="4"/>
      <c r="E13" s="92"/>
    </row>
    <row r="14" spans="1:5" s="3" customFormat="1">
      <c r="A14" s="86" t="s">
        <v>31</v>
      </c>
      <c r="B14" s="86" t="s">
        <v>0</v>
      </c>
      <c r="C14" s="4"/>
      <c r="D14" s="4"/>
      <c r="E14" s="93"/>
    </row>
    <row r="15" spans="1:5" s="3" customFormat="1">
      <c r="A15" s="354" t="s">
        <v>446</v>
      </c>
      <c r="B15" s="355" t="s">
        <v>447</v>
      </c>
      <c r="C15" s="355"/>
      <c r="D15" s="355"/>
      <c r="E15" s="93"/>
    </row>
    <row r="16" spans="1:5" s="7" customFormat="1">
      <c r="A16" s="85">
        <v>1.2</v>
      </c>
      <c r="B16" s="85" t="s">
        <v>60</v>
      </c>
      <c r="C16" s="82">
        <f>SUM(C17,C20,C32,C33,C34,C35,C38,C39,C46:C50,C54,C55)</f>
        <v>0</v>
      </c>
      <c r="D16" s="82">
        <f>SUM(D17,D20,D32,D33,D34,D35,D38,D39,D46:D50,D54,D55)</f>
        <v>0</v>
      </c>
      <c r="E16" s="218"/>
    </row>
    <row r="17" spans="1:6" s="3" customFormat="1">
      <c r="A17" s="86" t="s">
        <v>32</v>
      </c>
      <c r="B17" s="86" t="s">
        <v>1</v>
      </c>
      <c r="C17" s="81">
        <f>SUM(C18:C19)</f>
        <v>0</v>
      </c>
      <c r="D17" s="81">
        <f>SUM(D18:D19)</f>
        <v>0</v>
      </c>
      <c r="E17" s="93"/>
    </row>
    <row r="18" spans="1:6" s="3" customFormat="1">
      <c r="A18" s="95" t="s">
        <v>87</v>
      </c>
      <c r="B18" s="95" t="s">
        <v>61</v>
      </c>
      <c r="C18" s="4"/>
      <c r="D18" s="219"/>
      <c r="E18" s="93"/>
    </row>
    <row r="19" spans="1:6" s="3" customFormat="1">
      <c r="A19" s="95" t="s">
        <v>88</v>
      </c>
      <c r="B19" s="95" t="s">
        <v>62</v>
      </c>
      <c r="C19" s="4"/>
      <c r="D19" s="219"/>
      <c r="E19" s="93"/>
    </row>
    <row r="20" spans="1:6" s="3" customFormat="1">
      <c r="A20" s="86" t="s">
        <v>33</v>
      </c>
      <c r="B20" s="86" t="s">
        <v>2</v>
      </c>
      <c r="C20" s="81">
        <f>SUM(C21:C26,C31)</f>
        <v>0</v>
      </c>
      <c r="D20" s="81"/>
      <c r="E20" s="220"/>
      <c r="F20" s="221"/>
    </row>
    <row r="21" spans="1:6" s="224" customFormat="1" ht="30">
      <c r="A21" s="95" t="s">
        <v>12</v>
      </c>
      <c r="B21" s="95" t="s">
        <v>233</v>
      </c>
      <c r="C21" s="222"/>
      <c r="D21" s="38"/>
      <c r="E21" s="223"/>
    </row>
    <row r="22" spans="1:6" s="224" customFormat="1">
      <c r="A22" s="95" t="s">
        <v>13</v>
      </c>
      <c r="B22" s="95" t="s">
        <v>14</v>
      </c>
      <c r="C22" s="222"/>
      <c r="D22" s="39"/>
      <c r="E22" s="223"/>
    </row>
    <row r="23" spans="1:6" s="224" customFormat="1" ht="30">
      <c r="A23" s="95" t="s">
        <v>264</v>
      </c>
      <c r="B23" s="95" t="s">
        <v>22</v>
      </c>
      <c r="C23" s="222"/>
      <c r="D23" s="40"/>
      <c r="E23" s="223"/>
    </row>
    <row r="24" spans="1:6" s="224" customFormat="1" ht="16.5" customHeight="1">
      <c r="A24" s="95" t="s">
        <v>265</v>
      </c>
      <c r="B24" s="95" t="s">
        <v>15</v>
      </c>
      <c r="C24" s="222"/>
      <c r="D24" s="40"/>
      <c r="E24" s="223"/>
    </row>
    <row r="25" spans="1:6" s="224" customFormat="1" ht="16.5" customHeight="1">
      <c r="A25" s="95" t="s">
        <v>266</v>
      </c>
      <c r="B25" s="95" t="s">
        <v>16</v>
      </c>
      <c r="C25" s="222"/>
      <c r="D25" s="40"/>
      <c r="E25" s="223"/>
    </row>
    <row r="26" spans="1:6" s="224" customFormat="1" ht="16.5" customHeight="1">
      <c r="A26" s="95" t="s">
        <v>267</v>
      </c>
      <c r="B26" s="95" t="s">
        <v>17</v>
      </c>
      <c r="C26" s="81">
        <f>SUM(C27:C30)</f>
        <v>0</v>
      </c>
      <c r="D26" s="81">
        <f>SUM(D27:D30)</f>
        <v>0</v>
      </c>
      <c r="E26" s="223"/>
    </row>
    <row r="27" spans="1:6" s="224" customFormat="1" ht="16.5" customHeight="1">
      <c r="A27" s="225" t="s">
        <v>268</v>
      </c>
      <c r="B27" s="225" t="s">
        <v>18</v>
      </c>
      <c r="C27" s="222"/>
      <c r="D27" s="40"/>
      <c r="E27" s="223"/>
    </row>
    <row r="28" spans="1:6" s="224" customFormat="1" ht="16.5" customHeight="1">
      <c r="A28" s="225" t="s">
        <v>269</v>
      </c>
      <c r="B28" s="225" t="s">
        <v>19</v>
      </c>
      <c r="C28" s="222"/>
      <c r="D28" s="40"/>
      <c r="E28" s="223"/>
    </row>
    <row r="29" spans="1:6" s="224" customFormat="1" ht="16.5" customHeight="1">
      <c r="A29" s="225" t="s">
        <v>270</v>
      </c>
      <c r="B29" s="225" t="s">
        <v>20</v>
      </c>
      <c r="C29" s="222"/>
      <c r="D29" s="40"/>
      <c r="E29" s="223"/>
    </row>
    <row r="30" spans="1:6" s="224" customFormat="1" ht="16.5" customHeight="1">
      <c r="A30" s="225" t="s">
        <v>271</v>
      </c>
      <c r="B30" s="225" t="s">
        <v>23</v>
      </c>
      <c r="C30" s="222"/>
      <c r="D30" s="41"/>
      <c r="E30" s="223"/>
    </row>
    <row r="31" spans="1:6" s="224" customFormat="1" ht="16.5" customHeight="1">
      <c r="A31" s="95" t="s">
        <v>272</v>
      </c>
      <c r="B31" s="95" t="s">
        <v>21</v>
      </c>
      <c r="C31" s="222"/>
      <c r="D31" s="400"/>
      <c r="E31" s="223"/>
    </row>
    <row r="32" spans="1:6" s="3" customFormat="1" ht="16.5" customHeight="1">
      <c r="A32" s="86" t="s">
        <v>34</v>
      </c>
      <c r="B32" s="86" t="s">
        <v>3</v>
      </c>
      <c r="C32" s="4"/>
      <c r="D32" s="219"/>
      <c r="E32" s="220"/>
    </row>
    <row r="33" spans="1:5" s="3" customFormat="1" ht="16.5" customHeight="1">
      <c r="A33" s="86" t="s">
        <v>35</v>
      </c>
      <c r="B33" s="86" t="s">
        <v>4</v>
      </c>
      <c r="C33" s="4"/>
      <c r="D33" s="219"/>
      <c r="E33" s="93"/>
    </row>
    <row r="34" spans="1:5" s="3" customFormat="1" ht="16.5" customHeight="1">
      <c r="A34" s="86" t="s">
        <v>36</v>
      </c>
      <c r="B34" s="86" t="s">
        <v>5</v>
      </c>
      <c r="C34" s="4"/>
      <c r="D34" s="219"/>
      <c r="E34" s="93"/>
    </row>
    <row r="35" spans="1:5" s="3" customFormat="1">
      <c r="A35" s="86" t="s">
        <v>37</v>
      </c>
      <c r="B35" s="86" t="s">
        <v>63</v>
      </c>
      <c r="C35" s="81">
        <f>SUM(C36:C37)</f>
        <v>0</v>
      </c>
      <c r="D35" s="81">
        <f>SUM(D36:D37)</f>
        <v>0</v>
      </c>
      <c r="E35" s="93"/>
    </row>
    <row r="36" spans="1:5" s="3" customFormat="1" ht="16.5" customHeight="1">
      <c r="A36" s="95" t="s">
        <v>273</v>
      </c>
      <c r="B36" s="95" t="s">
        <v>56</v>
      </c>
      <c r="C36" s="4"/>
      <c r="D36" s="219"/>
      <c r="E36" s="93"/>
    </row>
    <row r="37" spans="1:5" s="3" customFormat="1" ht="16.5" customHeight="1">
      <c r="A37" s="95" t="s">
        <v>274</v>
      </c>
      <c r="B37" s="95" t="s">
        <v>55</v>
      </c>
      <c r="C37" s="4"/>
      <c r="D37" s="219"/>
      <c r="E37" s="93"/>
    </row>
    <row r="38" spans="1:5" s="3" customFormat="1" ht="16.5" customHeight="1">
      <c r="A38" s="86" t="s">
        <v>38</v>
      </c>
      <c r="B38" s="86" t="s">
        <v>49</v>
      </c>
      <c r="C38" s="4"/>
      <c r="D38" s="219"/>
      <c r="E38" s="93"/>
    </row>
    <row r="39" spans="1:5" s="3" customFormat="1" ht="16.5" customHeight="1">
      <c r="A39" s="86" t="s">
        <v>39</v>
      </c>
      <c r="B39" s="86" t="s">
        <v>363</v>
      </c>
      <c r="C39" s="81">
        <f>SUM(C40:C45)</f>
        <v>0</v>
      </c>
      <c r="D39" s="81">
        <f>SUM(D40:D45)</f>
        <v>0</v>
      </c>
      <c r="E39" s="93"/>
    </row>
    <row r="40" spans="1:5" s="3" customFormat="1" ht="16.5" customHeight="1">
      <c r="A40" s="17" t="s">
        <v>323</v>
      </c>
      <c r="B40" s="17" t="s">
        <v>327</v>
      </c>
      <c r="C40" s="4"/>
      <c r="D40" s="219"/>
      <c r="E40" s="93"/>
    </row>
    <row r="41" spans="1:5" s="3" customFormat="1" ht="16.5" customHeight="1">
      <c r="A41" s="17" t="s">
        <v>324</v>
      </c>
      <c r="B41" s="17" t="s">
        <v>328</v>
      </c>
      <c r="C41" s="4"/>
      <c r="D41" s="219"/>
      <c r="E41" s="93"/>
    </row>
    <row r="42" spans="1:5" s="3" customFormat="1" ht="16.5" customHeight="1">
      <c r="A42" s="17" t="s">
        <v>325</v>
      </c>
      <c r="B42" s="17" t="s">
        <v>331</v>
      </c>
      <c r="C42" s="4"/>
      <c r="D42" s="219"/>
      <c r="E42" s="93"/>
    </row>
    <row r="43" spans="1:5" s="3" customFormat="1" ht="16.5" customHeight="1">
      <c r="A43" s="17" t="s">
        <v>330</v>
      </c>
      <c r="B43" s="17" t="s">
        <v>332</v>
      </c>
      <c r="C43" s="4"/>
      <c r="D43" s="219"/>
      <c r="E43" s="93"/>
    </row>
    <row r="44" spans="1:5" s="3" customFormat="1" ht="16.5" customHeight="1">
      <c r="A44" s="17" t="s">
        <v>333</v>
      </c>
      <c r="B44" s="17" t="s">
        <v>428</v>
      </c>
      <c r="C44" s="4"/>
      <c r="D44" s="219"/>
      <c r="E44" s="93"/>
    </row>
    <row r="45" spans="1:5" s="3" customFormat="1" ht="16.5" customHeight="1">
      <c r="A45" s="17" t="s">
        <v>429</v>
      </c>
      <c r="B45" s="17" t="s">
        <v>329</v>
      </c>
      <c r="C45" s="4"/>
      <c r="D45" s="219"/>
      <c r="E45" s="93"/>
    </row>
    <row r="46" spans="1:5" s="3" customFormat="1" ht="30">
      <c r="A46" s="86" t="s">
        <v>40</v>
      </c>
      <c r="B46" s="86" t="s">
        <v>28</v>
      </c>
      <c r="C46" s="4"/>
      <c r="D46" s="219"/>
      <c r="E46" s="93"/>
    </row>
    <row r="47" spans="1:5" s="3" customFormat="1" ht="16.5" customHeight="1">
      <c r="A47" s="86" t="s">
        <v>41</v>
      </c>
      <c r="B47" s="86" t="s">
        <v>24</v>
      </c>
      <c r="C47" s="4"/>
      <c r="D47" s="219"/>
      <c r="E47" s="93"/>
    </row>
    <row r="48" spans="1:5" s="3" customFormat="1" ht="16.5" customHeight="1">
      <c r="A48" s="86" t="s">
        <v>42</v>
      </c>
      <c r="B48" s="86" t="s">
        <v>25</v>
      </c>
      <c r="C48" s="4"/>
      <c r="D48" s="219"/>
      <c r="E48" s="93"/>
    </row>
    <row r="49" spans="1:6" s="3" customFormat="1" ht="16.5" customHeight="1">
      <c r="A49" s="86" t="s">
        <v>43</v>
      </c>
      <c r="B49" s="86" t="s">
        <v>26</v>
      </c>
      <c r="C49" s="4"/>
      <c r="D49" s="219"/>
      <c r="E49" s="93"/>
    </row>
    <row r="50" spans="1:6" s="3" customFormat="1" ht="16.5" customHeight="1">
      <c r="A50" s="86" t="s">
        <v>44</v>
      </c>
      <c r="B50" s="86" t="s">
        <v>364</v>
      </c>
      <c r="C50" s="81">
        <f>SUM(C51:C53)</f>
        <v>0</v>
      </c>
      <c r="D50" s="81">
        <f>SUM(D51:D53)</f>
        <v>0</v>
      </c>
      <c r="E50" s="93"/>
    </row>
    <row r="51" spans="1:6" s="3" customFormat="1" ht="16.5" customHeight="1">
      <c r="A51" s="95" t="s">
        <v>338</v>
      </c>
      <c r="B51" s="95" t="s">
        <v>341</v>
      </c>
      <c r="C51" s="4"/>
      <c r="D51" s="219"/>
      <c r="E51" s="93"/>
    </row>
    <row r="52" spans="1:6" s="3" customFormat="1" ht="16.5" customHeight="1">
      <c r="A52" s="95" t="s">
        <v>339</v>
      </c>
      <c r="B52" s="95" t="s">
        <v>340</v>
      </c>
      <c r="C52" s="4"/>
      <c r="D52" s="219"/>
      <c r="E52" s="93"/>
    </row>
    <row r="53" spans="1:6" s="3" customFormat="1" ht="16.5" customHeight="1">
      <c r="A53" s="95" t="s">
        <v>342</v>
      </c>
      <c r="B53" s="95" t="s">
        <v>343</v>
      </c>
      <c r="C53" s="4"/>
      <c r="D53" s="219"/>
      <c r="E53" s="93"/>
    </row>
    <row r="54" spans="1:6" s="3" customFormat="1">
      <c r="A54" s="86" t="s">
        <v>45</v>
      </c>
      <c r="B54" s="86" t="s">
        <v>29</v>
      </c>
      <c r="C54" s="4"/>
      <c r="D54" s="219"/>
      <c r="E54" s="93"/>
    </row>
    <row r="55" spans="1:6" s="3" customFormat="1" ht="16.5" customHeight="1">
      <c r="A55" s="86" t="s">
        <v>46</v>
      </c>
      <c r="B55" s="86" t="s">
        <v>6</v>
      </c>
      <c r="C55" s="4"/>
      <c r="D55" s="219"/>
      <c r="E55" s="220"/>
      <c r="F55" s="221"/>
    </row>
    <row r="56" spans="1:6" s="3" customFormat="1" ht="30">
      <c r="A56" s="85">
        <v>1.3</v>
      </c>
      <c r="B56" s="85" t="s">
        <v>368</v>
      </c>
      <c r="C56" s="82">
        <f>SUM(C57:C58)</f>
        <v>0</v>
      </c>
      <c r="D56" s="82">
        <f>SUM(D57:D58)</f>
        <v>0</v>
      </c>
      <c r="E56" s="220"/>
      <c r="F56" s="221"/>
    </row>
    <row r="57" spans="1:6" s="3" customFormat="1" ht="30">
      <c r="A57" s="86" t="s">
        <v>50</v>
      </c>
      <c r="B57" s="86" t="s">
        <v>48</v>
      </c>
      <c r="C57" s="4"/>
      <c r="D57" s="219"/>
      <c r="E57" s="220"/>
      <c r="F57" s="221"/>
    </row>
    <row r="58" spans="1:6" s="3" customFormat="1" ht="16.5" customHeight="1">
      <c r="A58" s="86" t="s">
        <v>51</v>
      </c>
      <c r="B58" s="86" t="s">
        <v>47</v>
      </c>
      <c r="C58" s="4"/>
      <c r="D58" s="219"/>
      <c r="E58" s="220"/>
      <c r="F58" s="221"/>
    </row>
    <row r="59" spans="1:6" s="3" customFormat="1">
      <c r="A59" s="85">
        <v>1.4</v>
      </c>
      <c r="B59" s="85" t="s">
        <v>370</v>
      </c>
      <c r="C59" s="4"/>
      <c r="D59" s="219"/>
      <c r="E59" s="220"/>
      <c r="F59" s="221"/>
    </row>
    <row r="60" spans="1:6" s="224" customFormat="1">
      <c r="A60" s="85">
        <v>1.5</v>
      </c>
      <c r="B60" s="85" t="s">
        <v>7</v>
      </c>
      <c r="C60" s="222"/>
      <c r="D60" s="40"/>
      <c r="E60" s="223"/>
    </row>
    <row r="61" spans="1:6" s="224" customFormat="1">
      <c r="A61" s="85">
        <v>1.6</v>
      </c>
      <c r="B61" s="45" t="s">
        <v>8</v>
      </c>
      <c r="C61" s="83">
        <f>SUM(C62:C66)</f>
        <v>0</v>
      </c>
      <c r="D61" s="84">
        <f>SUM(D62:D66)</f>
        <v>0</v>
      </c>
      <c r="E61" s="223"/>
    </row>
    <row r="62" spans="1:6" s="224" customFormat="1">
      <c r="A62" s="86" t="s">
        <v>280</v>
      </c>
      <c r="B62" s="46" t="s">
        <v>52</v>
      </c>
      <c r="C62" s="222"/>
      <c r="D62" s="40"/>
      <c r="E62" s="223"/>
    </row>
    <row r="63" spans="1:6" s="224" customFormat="1" ht="30">
      <c r="A63" s="86" t="s">
        <v>281</v>
      </c>
      <c r="B63" s="46" t="s">
        <v>54</v>
      </c>
      <c r="C63" s="222"/>
      <c r="D63" s="40"/>
      <c r="E63" s="223"/>
    </row>
    <row r="64" spans="1:6" s="224" customFormat="1">
      <c r="A64" s="86" t="s">
        <v>282</v>
      </c>
      <c r="B64" s="46" t="s">
        <v>53</v>
      </c>
      <c r="C64" s="40"/>
      <c r="D64" s="40"/>
      <c r="E64" s="223"/>
    </row>
    <row r="65" spans="1:5" s="224" customFormat="1">
      <c r="A65" s="86" t="s">
        <v>283</v>
      </c>
      <c r="B65" s="46" t="s">
        <v>27</v>
      </c>
      <c r="C65" s="222"/>
      <c r="D65" s="40"/>
      <c r="E65" s="223"/>
    </row>
    <row r="66" spans="1:5" s="224" customFormat="1">
      <c r="A66" s="86" t="s">
        <v>309</v>
      </c>
      <c r="B66" s="46" t="s">
        <v>310</v>
      </c>
      <c r="C66" s="222"/>
      <c r="D66" s="40"/>
      <c r="E66" s="223"/>
    </row>
    <row r="67" spans="1:5">
      <c r="A67" s="217">
        <v>2</v>
      </c>
      <c r="B67" s="217" t="s">
        <v>365</v>
      </c>
      <c r="C67" s="226"/>
      <c r="D67" s="83">
        <f>SUM(D68:D74)</f>
        <v>0</v>
      </c>
      <c r="E67" s="94"/>
    </row>
    <row r="68" spans="1:5">
      <c r="A68" s="96">
        <v>2.1</v>
      </c>
      <c r="B68" s="227" t="s">
        <v>89</v>
      </c>
      <c r="C68" s="226"/>
      <c r="D68" s="22"/>
      <c r="E68" s="94"/>
    </row>
    <row r="69" spans="1:5">
      <c r="A69" s="96">
        <v>2.2000000000000002</v>
      </c>
      <c r="B69" s="227" t="s">
        <v>366</v>
      </c>
      <c r="C69" s="226"/>
      <c r="D69" s="22"/>
      <c r="E69" s="94"/>
    </row>
    <row r="70" spans="1:5">
      <c r="A70" s="96">
        <v>2.2999999999999998</v>
      </c>
      <c r="B70" s="227" t="s">
        <v>93</v>
      </c>
      <c r="C70" s="226"/>
      <c r="D70" s="22"/>
      <c r="E70" s="94"/>
    </row>
    <row r="71" spans="1:5">
      <c r="A71" s="96">
        <v>2.4</v>
      </c>
      <c r="B71" s="227" t="s">
        <v>92</v>
      </c>
      <c r="C71" s="226"/>
      <c r="D71" s="22"/>
      <c r="E71" s="94"/>
    </row>
    <row r="72" spans="1:5">
      <c r="A72" s="96">
        <v>2.5</v>
      </c>
      <c r="B72" s="227" t="s">
        <v>367</v>
      </c>
      <c r="C72" s="226"/>
      <c r="D72" s="22"/>
      <c r="E72" s="94"/>
    </row>
    <row r="73" spans="1:5">
      <c r="A73" s="96">
        <v>2.6</v>
      </c>
      <c r="B73" s="227" t="s">
        <v>90</v>
      </c>
      <c r="C73" s="226"/>
      <c r="D73" s="22"/>
      <c r="E73" s="94"/>
    </row>
    <row r="74" spans="1:5">
      <c r="A74" s="96">
        <v>2.7</v>
      </c>
      <c r="B74" s="227" t="s">
        <v>91</v>
      </c>
      <c r="C74" s="226"/>
      <c r="D74" s="22"/>
      <c r="E74" s="94"/>
    </row>
    <row r="75" spans="1:5">
      <c r="A75" s="217">
        <v>3</v>
      </c>
      <c r="B75" s="217" t="s">
        <v>389</v>
      </c>
      <c r="C75" s="409"/>
      <c r="D75" s="22"/>
      <c r="E75" s="94"/>
    </row>
    <row r="76" spans="1:5">
      <c r="A76" s="217">
        <v>4</v>
      </c>
      <c r="B76" s="217" t="s">
        <v>235</v>
      </c>
      <c r="C76" s="409"/>
      <c r="D76" s="83">
        <f>SUM(D77:D78)</f>
        <v>0</v>
      </c>
      <c r="E76" s="94"/>
    </row>
    <row r="77" spans="1:5">
      <c r="A77" s="96">
        <v>4.0999999999999996</v>
      </c>
      <c r="B77" s="96" t="s">
        <v>236</v>
      </c>
      <c r="C77" s="226"/>
      <c r="D77" s="8"/>
      <c r="E77" s="94"/>
    </row>
    <row r="78" spans="1:5">
      <c r="A78" s="96">
        <v>4.2</v>
      </c>
      <c r="B78" s="96" t="s">
        <v>237</v>
      </c>
      <c r="C78" s="226"/>
      <c r="D78" s="8"/>
      <c r="E78" s="94"/>
    </row>
    <row r="79" spans="1:5">
      <c r="A79" s="217">
        <v>5</v>
      </c>
      <c r="B79" s="217" t="s">
        <v>262</v>
      </c>
      <c r="C79" s="242"/>
      <c r="D79" s="228"/>
      <c r="E79" s="94"/>
    </row>
    <row r="80" spans="1:5">
      <c r="B80" s="44"/>
    </row>
    <row r="81" spans="1:9">
      <c r="A81" s="500" t="s">
        <v>430</v>
      </c>
      <c r="B81" s="500"/>
      <c r="C81" s="500"/>
      <c r="D81" s="500"/>
      <c r="E81" s="5"/>
    </row>
    <row r="82" spans="1:9">
      <c r="B82" s="44"/>
    </row>
    <row r="83" spans="1:9" s="23" customFormat="1" ht="12.75"/>
    <row r="84" spans="1:9">
      <c r="A84" s="67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7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4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89"/>
  <sheetViews>
    <sheetView showGridLines="0" view="pageBreakPreview" topLeftCell="A34" zoomScaleSheetLayoutView="100" workbookViewId="0">
      <selection activeCell="D40" activeCellId="1" sqref="C40 D40"/>
    </sheetView>
  </sheetViews>
  <sheetFormatPr defaultColWidth="9.140625"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6" width="10.5703125" style="21" bestFit="1" customWidth="1"/>
    <col min="7" max="8" width="9.140625" style="21"/>
    <col min="9" max="9" width="8.7109375" style="464" bestFit="1" customWidth="1"/>
    <col min="10" max="10" width="18.7109375" style="21" bestFit="1" customWidth="1"/>
    <col min="11" max="16384" width="9.140625" style="21"/>
  </cols>
  <sheetData>
    <row r="1" spans="1:12">
      <c r="A1" s="72" t="s">
        <v>285</v>
      </c>
      <c r="B1" s="112"/>
      <c r="C1" s="497" t="s">
        <v>97</v>
      </c>
      <c r="D1" s="497"/>
      <c r="E1" s="146"/>
    </row>
    <row r="2" spans="1:12">
      <c r="A2" s="74" t="s">
        <v>128</v>
      </c>
      <c r="B2" s="112"/>
      <c r="C2" s="495" t="str">
        <f>'ფორმა N1'!L2</f>
        <v>01.09.2020-13.11.2020</v>
      </c>
      <c r="D2" s="496"/>
      <c r="E2" s="146"/>
    </row>
    <row r="3" spans="1:12">
      <c r="A3" s="74"/>
      <c r="B3" s="112"/>
      <c r="C3" s="323"/>
      <c r="D3" s="323"/>
      <c r="E3" s="146"/>
    </row>
    <row r="4" spans="1:12" s="2" customFormat="1">
      <c r="A4" s="75" t="s">
        <v>257</v>
      </c>
      <c r="B4" s="75"/>
      <c r="C4" s="74"/>
      <c r="D4" s="74"/>
      <c r="E4" s="106"/>
      <c r="I4" s="465"/>
      <c r="L4" s="21"/>
    </row>
    <row r="5" spans="1:12" s="2" customFormat="1">
      <c r="A5" s="117" t="str">
        <f>'ფორმა N1'!A5</f>
        <v>მოქალაქეთა პოლიტიკური გაერთიანება "რეფორმერი"</v>
      </c>
      <c r="B5" s="109"/>
      <c r="C5" s="59"/>
      <c r="D5" s="59"/>
      <c r="E5" s="106"/>
      <c r="I5" s="465"/>
    </row>
    <row r="6" spans="1:12" s="2" customFormat="1">
      <c r="A6" s="75"/>
      <c r="B6" s="75"/>
      <c r="C6" s="74"/>
      <c r="D6" s="74"/>
      <c r="E6" s="106"/>
      <c r="I6" s="465"/>
    </row>
    <row r="7" spans="1:12" s="6" customFormat="1">
      <c r="A7" s="322"/>
      <c r="B7" s="322"/>
      <c r="C7" s="76"/>
      <c r="D7" s="76"/>
      <c r="E7" s="147"/>
      <c r="I7" s="466"/>
    </row>
    <row r="8" spans="1:12" s="6" customFormat="1" ht="30">
      <c r="A8" s="104" t="s">
        <v>64</v>
      </c>
      <c r="B8" s="77" t="s">
        <v>11</v>
      </c>
      <c r="C8" s="77" t="s">
        <v>10</v>
      </c>
      <c r="D8" s="77" t="s">
        <v>9</v>
      </c>
      <c r="E8" s="147"/>
      <c r="I8" s="466"/>
    </row>
    <row r="9" spans="1:12" s="9" customFormat="1" ht="18">
      <c r="A9" s="13">
        <v>1</v>
      </c>
      <c r="B9" s="13" t="s">
        <v>57</v>
      </c>
      <c r="C9" s="80">
        <f>SUM(C10,C14,C54,C57,C58,C59,C76)</f>
        <v>115458.24000000001</v>
      </c>
      <c r="D9" s="80">
        <f>SUM(D10,D14,D54,D57,D58,D59,D65,D72,D73)</f>
        <v>70400.02</v>
      </c>
      <c r="E9" s="148"/>
      <c r="F9" s="474"/>
      <c r="G9" s="474"/>
      <c r="I9" s="467"/>
    </row>
    <row r="10" spans="1:12" s="9" customFormat="1" ht="18">
      <c r="A10" s="14">
        <v>1.1000000000000001</v>
      </c>
      <c r="B10" s="14" t="s">
        <v>58</v>
      </c>
      <c r="C10" s="82">
        <f>SUM(C11:C13)</f>
        <v>0</v>
      </c>
      <c r="D10" s="82">
        <f>SUM(D11:D13)</f>
        <v>0</v>
      </c>
      <c r="E10" s="148"/>
      <c r="I10" s="467"/>
    </row>
    <row r="11" spans="1:12" s="9" customFormat="1" ht="16.5" customHeight="1">
      <c r="A11" s="16" t="s">
        <v>30</v>
      </c>
      <c r="B11" s="16" t="s">
        <v>59</v>
      </c>
      <c r="C11" s="453"/>
      <c r="D11" s="453"/>
      <c r="E11" s="148"/>
      <c r="I11" s="467"/>
    </row>
    <row r="12" spans="1:12" ht="16.5" customHeight="1">
      <c r="A12" s="16" t="s">
        <v>31</v>
      </c>
      <c r="B12" s="16" t="s">
        <v>0</v>
      </c>
      <c r="C12" s="33"/>
      <c r="D12" s="34"/>
      <c r="E12" s="146"/>
    </row>
    <row r="13" spans="1:12" ht="16.5" customHeight="1">
      <c r="A13" s="354" t="s">
        <v>446</v>
      </c>
      <c r="B13" s="355" t="s">
        <v>448</v>
      </c>
      <c r="C13" s="355"/>
      <c r="D13" s="459"/>
      <c r="E13" s="146"/>
    </row>
    <row r="14" spans="1:12">
      <c r="A14" s="14">
        <v>1.2</v>
      </c>
      <c r="B14" s="14" t="s">
        <v>60</v>
      </c>
      <c r="C14" s="82">
        <f>SUM(C15,C18,C30:C33,C36,C37,C44,C45,C46,C47,C48,C52,C53)</f>
        <v>114722.14</v>
      </c>
      <c r="D14" s="82">
        <f>SUM(D15,D18,D30:D33,D36,D37,D44,D45,D46,D47,D48,D52,D53)</f>
        <v>68488.92</v>
      </c>
      <c r="E14" s="146"/>
    </row>
    <row r="15" spans="1:12">
      <c r="A15" s="16" t="s">
        <v>32</v>
      </c>
      <c r="B15" s="16" t="s">
        <v>1</v>
      </c>
      <c r="C15" s="81">
        <f>SUM(C16:C17)</f>
        <v>0</v>
      </c>
      <c r="D15" s="81">
        <f>SUM(D16:D17)</f>
        <v>0</v>
      </c>
      <c r="E15" s="146"/>
      <c r="F15" s="473"/>
    </row>
    <row r="16" spans="1:12" ht="17.25" customHeight="1">
      <c r="A16" s="17" t="s">
        <v>87</v>
      </c>
      <c r="B16" s="17" t="s">
        <v>61</v>
      </c>
      <c r="C16" s="35"/>
      <c r="D16" s="36"/>
      <c r="E16" s="146"/>
      <c r="F16" s="473"/>
    </row>
    <row r="17" spans="1:10" ht="17.25" customHeight="1">
      <c r="A17" s="17" t="s">
        <v>88</v>
      </c>
      <c r="B17" s="17" t="s">
        <v>62</v>
      </c>
      <c r="C17" s="35"/>
      <c r="D17" s="36"/>
      <c r="E17" s="146"/>
      <c r="F17" s="473"/>
    </row>
    <row r="18" spans="1:10">
      <c r="A18" s="16" t="s">
        <v>33</v>
      </c>
      <c r="B18" s="16" t="s">
        <v>2</v>
      </c>
      <c r="C18" s="452">
        <f>SUM(C19:C24,C29)</f>
        <v>2650</v>
      </c>
      <c r="D18" s="452">
        <f>SUM(D19:D24,D29)</f>
        <v>2650</v>
      </c>
      <c r="E18" s="146"/>
      <c r="F18" s="475"/>
    </row>
    <row r="19" spans="1:10" s="451" customFormat="1" ht="30">
      <c r="A19" s="95" t="s">
        <v>12</v>
      </c>
      <c r="B19" s="95" t="s">
        <v>233</v>
      </c>
      <c r="C19" s="38">
        <f>2230-800</f>
        <v>1430</v>
      </c>
      <c r="D19" s="38">
        <f>2230-800</f>
        <v>1430</v>
      </c>
      <c r="F19" s="473"/>
      <c r="I19" s="464"/>
    </row>
    <row r="20" spans="1:10">
      <c r="A20" s="17" t="s">
        <v>13</v>
      </c>
      <c r="B20" s="17" t="s">
        <v>14</v>
      </c>
      <c r="C20" s="37"/>
      <c r="D20" s="39"/>
      <c r="E20" s="146"/>
      <c r="F20" s="473"/>
    </row>
    <row r="21" spans="1:10" ht="30">
      <c r="A21" s="17" t="s">
        <v>264</v>
      </c>
      <c r="B21" s="17" t="s">
        <v>22</v>
      </c>
      <c r="C21" s="37"/>
      <c r="D21" s="40"/>
      <c r="E21" s="146"/>
      <c r="F21" s="473"/>
    </row>
    <row r="22" spans="1:10">
      <c r="A22" s="17" t="s">
        <v>265</v>
      </c>
      <c r="B22" s="17" t="s">
        <v>15</v>
      </c>
      <c r="C22" s="37"/>
      <c r="D22" s="40"/>
      <c r="E22" s="146"/>
      <c r="F22" s="473"/>
    </row>
    <row r="23" spans="1:10">
      <c r="A23" s="17" t="s">
        <v>266</v>
      </c>
      <c r="B23" s="17" t="s">
        <v>16</v>
      </c>
      <c r="C23" s="37"/>
      <c r="D23" s="40"/>
      <c r="E23" s="146"/>
      <c r="F23" s="473"/>
    </row>
    <row r="24" spans="1:10">
      <c r="A24" s="17" t="s">
        <v>267</v>
      </c>
      <c r="B24" s="17" t="s">
        <v>17</v>
      </c>
      <c r="C24" s="115">
        <f>SUM(C25:C28)</f>
        <v>0</v>
      </c>
      <c r="D24" s="115">
        <f>SUM(D25:D28)</f>
        <v>0</v>
      </c>
      <c r="E24" s="146"/>
      <c r="F24" s="473"/>
    </row>
    <row r="25" spans="1:10" ht="16.5" customHeight="1">
      <c r="A25" s="18" t="s">
        <v>268</v>
      </c>
      <c r="B25" s="18" t="s">
        <v>18</v>
      </c>
      <c r="C25" s="37"/>
      <c r="D25" s="40"/>
      <c r="E25" s="146"/>
      <c r="F25" s="473"/>
    </row>
    <row r="26" spans="1:10" ht="16.5" customHeight="1">
      <c r="A26" s="18" t="s">
        <v>269</v>
      </c>
      <c r="B26" s="18" t="s">
        <v>19</v>
      </c>
      <c r="C26" s="37"/>
      <c r="D26" s="40"/>
      <c r="E26" s="146"/>
      <c r="F26" s="473"/>
    </row>
    <row r="27" spans="1:10" ht="16.5" customHeight="1">
      <c r="A27" s="18" t="s">
        <v>270</v>
      </c>
      <c r="B27" s="18" t="s">
        <v>20</v>
      </c>
      <c r="C27" s="37"/>
      <c r="D27" s="40"/>
      <c r="E27" s="146"/>
      <c r="F27" s="473"/>
    </row>
    <row r="28" spans="1:10" ht="16.5" customHeight="1">
      <c r="A28" s="18" t="s">
        <v>271</v>
      </c>
      <c r="B28" s="18" t="s">
        <v>23</v>
      </c>
      <c r="C28" s="37"/>
      <c r="D28" s="41"/>
      <c r="E28" s="146"/>
      <c r="F28" s="473"/>
    </row>
    <row r="29" spans="1:10">
      <c r="A29" s="17" t="s">
        <v>272</v>
      </c>
      <c r="B29" s="17" t="s">
        <v>21</v>
      </c>
      <c r="C29" s="40">
        <v>1220</v>
      </c>
      <c r="D29" s="40">
        <v>1220</v>
      </c>
      <c r="E29" s="146"/>
      <c r="F29" s="473"/>
      <c r="I29" s="468"/>
      <c r="J29" s="463"/>
    </row>
    <row r="30" spans="1:10">
      <c r="A30" s="16" t="s">
        <v>34</v>
      </c>
      <c r="B30" s="16" t="s">
        <v>3</v>
      </c>
      <c r="C30" s="33"/>
      <c r="D30" s="34"/>
      <c r="E30" s="146"/>
      <c r="F30" s="473"/>
      <c r="I30" s="468"/>
      <c r="J30" s="463"/>
    </row>
    <row r="31" spans="1:10">
      <c r="A31" s="16" t="s">
        <v>35</v>
      </c>
      <c r="B31" s="16" t="s">
        <v>4</v>
      </c>
      <c r="C31" s="33"/>
      <c r="D31" s="34"/>
      <c r="E31" s="146"/>
      <c r="F31" s="473"/>
    </row>
    <row r="32" spans="1:10">
      <c r="A32" s="16" t="s">
        <v>36</v>
      </c>
      <c r="B32" s="16" t="s">
        <v>5</v>
      </c>
      <c r="C32" s="33"/>
      <c r="D32" s="34"/>
      <c r="E32" s="146"/>
      <c r="F32" s="473"/>
    </row>
    <row r="33" spans="1:6">
      <c r="A33" s="16" t="s">
        <v>37</v>
      </c>
      <c r="B33" s="16" t="s">
        <v>63</v>
      </c>
      <c r="C33" s="81">
        <f>SUM(C34:C35)</f>
        <v>0</v>
      </c>
      <c r="D33" s="81">
        <f>SUM(D34:D35)</f>
        <v>0</v>
      </c>
      <c r="E33" s="146"/>
      <c r="F33" s="473"/>
    </row>
    <row r="34" spans="1:6">
      <c r="A34" s="17" t="s">
        <v>273</v>
      </c>
      <c r="B34" s="17" t="s">
        <v>56</v>
      </c>
      <c r="C34" s="33"/>
      <c r="D34" s="34"/>
      <c r="E34" s="146"/>
      <c r="F34" s="473"/>
    </row>
    <row r="35" spans="1:6">
      <c r="A35" s="17" t="s">
        <v>274</v>
      </c>
      <c r="B35" s="17" t="s">
        <v>55</v>
      </c>
      <c r="C35" s="33"/>
      <c r="D35" s="34"/>
      <c r="E35" s="146"/>
      <c r="F35" s="473"/>
    </row>
    <row r="36" spans="1:6">
      <c r="A36" s="16" t="s">
        <v>38</v>
      </c>
      <c r="B36" s="16" t="s">
        <v>49</v>
      </c>
      <c r="C36" s="453">
        <v>43.14</v>
      </c>
      <c r="D36" s="453">
        <v>43.14</v>
      </c>
      <c r="E36" s="146"/>
      <c r="F36" s="473"/>
    </row>
    <row r="37" spans="1:6">
      <c r="A37" s="16" t="s">
        <v>39</v>
      </c>
      <c r="B37" s="16" t="s">
        <v>326</v>
      </c>
      <c r="C37" s="81">
        <f>SUM(C38:C43)</f>
        <v>87159</v>
      </c>
      <c r="D37" s="81">
        <f>SUM(D38:D43)</f>
        <v>19971.66</v>
      </c>
      <c r="E37" s="146"/>
      <c r="F37" s="473"/>
    </row>
    <row r="38" spans="1:6">
      <c r="A38" s="17" t="s">
        <v>323</v>
      </c>
      <c r="B38" s="17" t="s">
        <v>327</v>
      </c>
      <c r="C38" s="33"/>
      <c r="D38" s="33"/>
      <c r="E38" s="146"/>
      <c r="F38" s="473"/>
    </row>
    <row r="39" spans="1:6">
      <c r="A39" s="17" t="s">
        <v>324</v>
      </c>
      <c r="B39" s="17" t="s">
        <v>328</v>
      </c>
      <c r="C39" s="454">
        <v>3320</v>
      </c>
      <c r="D39" s="454">
        <v>3320</v>
      </c>
      <c r="E39" s="146"/>
      <c r="F39" s="473"/>
    </row>
    <row r="40" spans="1:6">
      <c r="A40" s="17" t="s">
        <v>325</v>
      </c>
      <c r="B40" s="17" t="s">
        <v>331</v>
      </c>
      <c r="C40" s="453">
        <v>77434</v>
      </c>
      <c r="D40" s="453">
        <v>10246.66</v>
      </c>
      <c r="E40" s="146"/>
      <c r="F40" s="473"/>
    </row>
    <row r="41" spans="1:6">
      <c r="A41" s="17" t="s">
        <v>330</v>
      </c>
      <c r="B41" s="17" t="s">
        <v>332</v>
      </c>
      <c r="C41" s="33"/>
      <c r="D41" s="453"/>
      <c r="E41" s="146"/>
      <c r="F41" s="473"/>
    </row>
    <row r="42" spans="1:6">
      <c r="A42" s="17" t="s">
        <v>333</v>
      </c>
      <c r="B42" s="17" t="s">
        <v>428</v>
      </c>
      <c r="C42" s="33"/>
      <c r="D42" s="453"/>
      <c r="E42" s="146"/>
      <c r="F42" s="473"/>
    </row>
    <row r="43" spans="1:6">
      <c r="A43" s="17" t="s">
        <v>429</v>
      </c>
      <c r="B43" s="17" t="s">
        <v>329</v>
      </c>
      <c r="C43" s="453">
        <v>6405</v>
      </c>
      <c r="D43" s="453">
        <v>6405</v>
      </c>
      <c r="E43" s="146"/>
      <c r="F43" s="473"/>
    </row>
    <row r="44" spans="1:6" ht="30">
      <c r="A44" s="16" t="s">
        <v>40</v>
      </c>
      <c r="B44" s="16" t="s">
        <v>28</v>
      </c>
      <c r="C44" s="33">
        <v>10067.5</v>
      </c>
      <c r="D44" s="453">
        <v>19372.12</v>
      </c>
      <c r="E44" s="146"/>
      <c r="F44" s="472"/>
    </row>
    <row r="45" spans="1:6">
      <c r="A45" s="16" t="s">
        <v>41</v>
      </c>
      <c r="B45" s="16" t="s">
        <v>24</v>
      </c>
      <c r="C45" s="453">
        <v>5982.5</v>
      </c>
      <c r="D45" s="453">
        <v>21282</v>
      </c>
      <c r="E45" s="146"/>
      <c r="F45" s="473"/>
    </row>
    <row r="46" spans="1:6">
      <c r="A46" s="16" t="s">
        <v>42</v>
      </c>
      <c r="B46" s="16" t="s">
        <v>25</v>
      </c>
      <c r="C46" s="33"/>
      <c r="D46" s="453"/>
      <c r="E46" s="146"/>
    </row>
    <row r="47" spans="1:6">
      <c r="A47" s="16" t="s">
        <v>43</v>
      </c>
      <c r="B47" s="16" t="s">
        <v>26</v>
      </c>
      <c r="C47" s="33"/>
      <c r="D47" s="453"/>
      <c r="E47" s="146"/>
    </row>
    <row r="48" spans="1:6">
      <c r="A48" s="16" t="s">
        <v>44</v>
      </c>
      <c r="B48" s="16" t="s">
        <v>279</v>
      </c>
      <c r="C48" s="81">
        <f>SUM(C49:C51)</f>
        <v>3650</v>
      </c>
      <c r="D48" s="81">
        <f>SUM(D49:D51)</f>
        <v>0</v>
      </c>
      <c r="E48" s="146"/>
    </row>
    <row r="49" spans="1:5">
      <c r="A49" s="95" t="s">
        <v>338</v>
      </c>
      <c r="B49" s="95" t="s">
        <v>341</v>
      </c>
      <c r="C49" s="33">
        <v>3650</v>
      </c>
      <c r="D49" s="34"/>
      <c r="E49" s="146"/>
    </row>
    <row r="50" spans="1:5">
      <c r="A50" s="95" t="s">
        <v>339</v>
      </c>
      <c r="B50" s="95" t="s">
        <v>340</v>
      </c>
      <c r="C50" s="33"/>
      <c r="D50" s="34"/>
      <c r="E50" s="146"/>
    </row>
    <row r="51" spans="1:5">
      <c r="A51" s="95" t="s">
        <v>342</v>
      </c>
      <c r="B51" s="95" t="s">
        <v>343</v>
      </c>
      <c r="C51" s="33"/>
      <c r="D51" s="34"/>
      <c r="E51" s="146"/>
    </row>
    <row r="52" spans="1:5" ht="26.25" customHeight="1">
      <c r="A52" s="16" t="s">
        <v>45</v>
      </c>
      <c r="B52" s="16" t="s">
        <v>29</v>
      </c>
      <c r="C52" s="33"/>
      <c r="D52" s="34"/>
      <c r="E52" s="146"/>
    </row>
    <row r="53" spans="1:5">
      <c r="A53" s="16" t="s">
        <v>46</v>
      </c>
      <c r="B53" s="16" t="s">
        <v>6</v>
      </c>
      <c r="C53" s="453">
        <f>70+5100</f>
        <v>5170</v>
      </c>
      <c r="D53" s="453">
        <v>5170</v>
      </c>
      <c r="E53" s="146"/>
    </row>
    <row r="54" spans="1:5" ht="30">
      <c r="A54" s="14">
        <v>1.3</v>
      </c>
      <c r="B54" s="85" t="s">
        <v>368</v>
      </c>
      <c r="C54" s="82">
        <f>SUM(C55:C56)</f>
        <v>0</v>
      </c>
      <c r="D54" s="82">
        <f>SUM(D55:D56)</f>
        <v>0</v>
      </c>
      <c r="E54" s="146"/>
    </row>
    <row r="55" spans="1:5" ht="30">
      <c r="A55" s="16" t="s">
        <v>50</v>
      </c>
      <c r="B55" s="16" t="s">
        <v>48</v>
      </c>
      <c r="C55" s="453"/>
      <c r="D55" s="453"/>
      <c r="E55" s="146"/>
    </row>
    <row r="56" spans="1:5">
      <c r="A56" s="16" t="s">
        <v>51</v>
      </c>
      <c r="B56" s="16" t="s">
        <v>47</v>
      </c>
      <c r="C56" s="33"/>
      <c r="D56" s="34"/>
      <c r="E56" s="146"/>
    </row>
    <row r="57" spans="1:5">
      <c r="A57" s="14">
        <v>1.4</v>
      </c>
      <c r="B57" s="14" t="s">
        <v>370</v>
      </c>
      <c r="C57" s="33">
        <v>0</v>
      </c>
      <c r="D57" s="453">
        <v>375</v>
      </c>
      <c r="E57" s="146"/>
    </row>
    <row r="58" spans="1:5">
      <c r="A58" s="14">
        <v>1.5</v>
      </c>
      <c r="B58" s="14" t="s">
        <v>7</v>
      </c>
      <c r="C58" s="37"/>
      <c r="D58" s="40"/>
      <c r="E58" s="146"/>
    </row>
    <row r="59" spans="1:5">
      <c r="A59" s="14">
        <v>1.6</v>
      </c>
      <c r="B59" s="45" t="s">
        <v>8</v>
      </c>
      <c r="C59" s="82">
        <f>SUM(C60:C64)</f>
        <v>736.1</v>
      </c>
      <c r="D59" s="82">
        <f>SUM(D60:D64)</f>
        <v>736.1</v>
      </c>
      <c r="E59" s="146"/>
    </row>
    <row r="60" spans="1:5">
      <c r="A60" s="16" t="s">
        <v>280</v>
      </c>
      <c r="B60" s="46" t="s">
        <v>52</v>
      </c>
      <c r="C60" s="37"/>
      <c r="D60" s="40"/>
      <c r="E60" s="146"/>
    </row>
    <row r="61" spans="1:5" ht="30">
      <c r="A61" s="16" t="s">
        <v>281</v>
      </c>
      <c r="B61" s="46" t="s">
        <v>54</v>
      </c>
      <c r="C61" s="482">
        <v>736.1</v>
      </c>
      <c r="D61" s="482">
        <v>736.1</v>
      </c>
      <c r="E61" s="146"/>
    </row>
    <row r="62" spans="1:5">
      <c r="A62" s="16" t="s">
        <v>282</v>
      </c>
      <c r="B62" s="46" t="s">
        <v>53</v>
      </c>
      <c r="C62" s="40"/>
      <c r="D62" s="40"/>
      <c r="E62" s="146"/>
    </row>
    <row r="63" spans="1:5">
      <c r="A63" s="16" t="s">
        <v>283</v>
      </c>
      <c r="B63" s="46" t="s">
        <v>27</v>
      </c>
      <c r="C63" s="37"/>
      <c r="D63" s="40"/>
      <c r="E63" s="146"/>
    </row>
    <row r="64" spans="1:5">
      <c r="A64" s="16" t="s">
        <v>309</v>
      </c>
      <c r="B64" s="196" t="s">
        <v>310</v>
      </c>
      <c r="C64" s="37"/>
      <c r="D64" s="197"/>
      <c r="E64" s="146"/>
    </row>
    <row r="65" spans="1:9">
      <c r="A65" s="13">
        <v>2</v>
      </c>
      <c r="B65" s="47" t="s">
        <v>95</v>
      </c>
      <c r="C65" s="245"/>
      <c r="D65" s="116">
        <f>SUM(D66:D71)</f>
        <v>800</v>
      </c>
      <c r="E65" s="146"/>
    </row>
    <row r="66" spans="1:9">
      <c r="A66" s="15">
        <v>2.1</v>
      </c>
      <c r="B66" s="48" t="s">
        <v>89</v>
      </c>
      <c r="C66" s="81"/>
      <c r="D66" s="42"/>
      <c r="E66" s="146"/>
    </row>
    <row r="67" spans="1:9">
      <c r="A67" s="15">
        <v>2.2000000000000002</v>
      </c>
      <c r="B67" s="48" t="s">
        <v>93</v>
      </c>
      <c r="C67" s="81"/>
      <c r="D67" s="43"/>
      <c r="E67" s="146"/>
    </row>
    <row r="68" spans="1:9">
      <c r="A68" s="15">
        <v>2.2999999999999998</v>
      </c>
      <c r="B68" s="48" t="s">
        <v>92</v>
      </c>
      <c r="C68" s="81"/>
      <c r="D68" s="43"/>
      <c r="E68" s="146"/>
    </row>
    <row r="69" spans="1:9">
      <c r="A69" s="15">
        <v>2.4</v>
      </c>
      <c r="B69" s="48" t="s">
        <v>94</v>
      </c>
      <c r="C69" s="81"/>
      <c r="D69" s="43"/>
      <c r="E69" s="146"/>
    </row>
    <row r="70" spans="1:9">
      <c r="A70" s="15">
        <v>2.5</v>
      </c>
      <c r="B70" s="48" t="s">
        <v>90</v>
      </c>
      <c r="C70" s="81">
        <v>800</v>
      </c>
      <c r="D70" s="43">
        <v>800</v>
      </c>
      <c r="E70" s="146"/>
    </row>
    <row r="71" spans="1:9">
      <c r="A71" s="15">
        <v>2.6</v>
      </c>
      <c r="B71" s="48" t="s">
        <v>91</v>
      </c>
      <c r="C71" s="81"/>
      <c r="D71" s="43"/>
      <c r="E71" s="146"/>
    </row>
    <row r="72" spans="1:9" s="2" customFormat="1">
      <c r="A72" s="13">
        <v>3</v>
      </c>
      <c r="B72" s="243" t="s">
        <v>389</v>
      </c>
      <c r="C72" s="409"/>
      <c r="D72" s="244"/>
      <c r="E72" s="103"/>
      <c r="I72" s="465"/>
    </row>
    <row r="73" spans="1:9" s="2" customFormat="1">
      <c r="A73" s="13">
        <v>4</v>
      </c>
      <c r="B73" s="13" t="s">
        <v>235</v>
      </c>
      <c r="C73" s="246">
        <f>SUM(C74:C75)</f>
        <v>0</v>
      </c>
      <c r="D73" s="83">
        <f>SUM(D74:D75)</f>
        <v>0</v>
      </c>
      <c r="E73" s="103"/>
      <c r="I73" s="465"/>
    </row>
    <row r="74" spans="1:9" s="2" customFormat="1">
      <c r="A74" s="15">
        <v>4.0999999999999996</v>
      </c>
      <c r="B74" s="15" t="s">
        <v>236</v>
      </c>
      <c r="C74" s="8"/>
      <c r="D74" s="8"/>
      <c r="E74" s="103"/>
      <c r="I74" s="465"/>
    </row>
    <row r="75" spans="1:9" s="2" customFormat="1">
      <c r="A75" s="15">
        <v>4.2</v>
      </c>
      <c r="B75" s="15" t="s">
        <v>237</v>
      </c>
      <c r="C75" s="8"/>
      <c r="D75" s="8"/>
      <c r="E75" s="103"/>
      <c r="I75" s="465"/>
    </row>
    <row r="76" spans="1:9" s="2" customFormat="1">
      <c r="A76" s="13">
        <v>5</v>
      </c>
      <c r="B76" s="241" t="s">
        <v>262</v>
      </c>
      <c r="C76" s="8"/>
      <c r="D76" s="83"/>
      <c r="E76" s="103"/>
      <c r="I76" s="465"/>
    </row>
    <row r="77" spans="1:9" s="2" customFormat="1">
      <c r="A77" s="332"/>
      <c r="B77" s="332"/>
      <c r="C77" s="12"/>
      <c r="D77" s="12"/>
      <c r="E77" s="103"/>
      <c r="I77" s="465"/>
    </row>
    <row r="78" spans="1:9" s="2" customFormat="1">
      <c r="A78" s="500" t="s">
        <v>430</v>
      </c>
      <c r="B78" s="500"/>
      <c r="C78" s="500"/>
      <c r="D78" s="500"/>
      <c r="E78" s="103"/>
      <c r="I78" s="465"/>
    </row>
    <row r="79" spans="1:9" s="2" customFormat="1">
      <c r="A79" s="332"/>
      <c r="B79" s="332"/>
      <c r="C79" s="12"/>
      <c r="D79" s="12"/>
      <c r="E79" s="103"/>
      <c r="I79" s="465"/>
    </row>
    <row r="80" spans="1:9" s="23" customFormat="1" ht="12.75">
      <c r="I80" s="469"/>
    </row>
    <row r="81" spans="1:9" s="2" customFormat="1">
      <c r="A81" s="67" t="s">
        <v>96</v>
      </c>
      <c r="E81" s="5"/>
      <c r="I81" s="465"/>
    </row>
    <row r="82" spans="1:9" s="2" customFormat="1">
      <c r="E82"/>
      <c r="F82"/>
      <c r="G82"/>
      <c r="H82"/>
      <c r="I82" s="470"/>
    </row>
    <row r="83" spans="1:9" s="2" customFormat="1">
      <c r="D83" s="12"/>
      <c r="E83"/>
      <c r="F83"/>
      <c r="G83"/>
      <c r="H83"/>
      <c r="I83" s="470"/>
    </row>
    <row r="84" spans="1:9" s="2" customFormat="1">
      <c r="A84"/>
      <c r="B84" s="44" t="s">
        <v>431</v>
      </c>
      <c r="D84" s="12"/>
      <c r="E84"/>
      <c r="F84"/>
      <c r="G84"/>
      <c r="H84"/>
      <c r="I84" s="470"/>
    </row>
    <row r="85" spans="1:9" s="2" customFormat="1">
      <c r="A85"/>
      <c r="B85" s="501" t="s">
        <v>432</v>
      </c>
      <c r="C85" s="501"/>
      <c r="D85" s="501"/>
      <c r="E85"/>
      <c r="F85"/>
      <c r="G85"/>
      <c r="H85"/>
      <c r="I85" s="470"/>
    </row>
    <row r="86" spans="1:9" customFormat="1" ht="12.75">
      <c r="B86" s="64" t="s">
        <v>433</v>
      </c>
      <c r="I86" s="470"/>
    </row>
    <row r="87" spans="1:9" s="2" customFormat="1">
      <c r="A87" s="11"/>
      <c r="B87" s="501" t="s">
        <v>434</v>
      </c>
      <c r="C87" s="501"/>
      <c r="D87" s="501"/>
      <c r="I87" s="465"/>
    </row>
    <row r="88" spans="1:9" s="23" customFormat="1" ht="12.75">
      <c r="I88" s="469"/>
    </row>
    <row r="89" spans="1:9" s="23" customFormat="1" ht="12.75">
      <c r="I89" s="469"/>
    </row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ColWidth="9.140625"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307</v>
      </c>
      <c r="B1" s="75"/>
      <c r="C1" s="497" t="s">
        <v>97</v>
      </c>
      <c r="D1" s="497"/>
      <c r="E1" s="89"/>
    </row>
    <row r="2" spans="1:5" s="6" customFormat="1">
      <c r="A2" s="72" t="s">
        <v>301</v>
      </c>
      <c r="B2" s="75"/>
      <c r="C2" s="495" t="str">
        <f>'ფორმა N1'!L2</f>
        <v>01.09.2020-13.11.2020</v>
      </c>
      <c r="D2" s="495"/>
      <c r="E2" s="89"/>
    </row>
    <row r="3" spans="1:5" s="6" customFormat="1">
      <c r="A3" s="74" t="s">
        <v>128</v>
      </c>
      <c r="B3" s="72"/>
      <c r="C3" s="156"/>
      <c r="D3" s="156"/>
      <c r="E3" s="89"/>
    </row>
    <row r="4" spans="1:5" s="6" customFormat="1">
      <c r="A4" s="74"/>
      <c r="B4" s="74"/>
      <c r="C4" s="156"/>
      <c r="D4" s="156"/>
      <c r="E4" s="89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>
      <c r="A6" s="397" t="str">
        <f>'ფორმა N1'!A5</f>
        <v>მოქალაქეთა პოლიტიკური გაერთიანება "რეფორმერი"</v>
      </c>
      <c r="B6" s="78"/>
      <c r="C6" s="79"/>
      <c r="D6" s="79"/>
      <c r="E6" s="90"/>
    </row>
    <row r="7" spans="1:5">
      <c r="A7" s="75"/>
      <c r="B7" s="75"/>
      <c r="C7" s="74"/>
      <c r="D7" s="74"/>
      <c r="E7" s="90"/>
    </row>
    <row r="8" spans="1:5" s="6" customFormat="1">
      <c r="A8" s="155"/>
      <c r="B8" s="155"/>
      <c r="C8" s="76"/>
      <c r="D8" s="76"/>
      <c r="E8" s="89"/>
    </row>
    <row r="9" spans="1:5" s="6" customFormat="1" ht="30">
      <c r="A9" s="87" t="s">
        <v>64</v>
      </c>
      <c r="B9" s="87" t="s">
        <v>306</v>
      </c>
      <c r="C9" s="77" t="s">
        <v>10</v>
      </c>
      <c r="D9" s="77" t="s">
        <v>9</v>
      </c>
      <c r="E9" s="89"/>
    </row>
    <row r="10" spans="1:5" s="9" customFormat="1" ht="18">
      <c r="A10" s="96" t="s">
        <v>302</v>
      </c>
      <c r="B10" s="96"/>
      <c r="C10" s="4"/>
      <c r="D10" s="4"/>
      <c r="E10" s="91"/>
    </row>
    <row r="11" spans="1:5" s="10" customFormat="1">
      <c r="A11" s="96" t="s">
        <v>303</v>
      </c>
      <c r="B11" s="96"/>
      <c r="C11" s="4"/>
      <c r="D11" s="4"/>
      <c r="E11" s="92"/>
    </row>
    <row r="12" spans="1:5" s="10" customFormat="1">
      <c r="A12" s="85" t="s">
        <v>261</v>
      </c>
      <c r="B12" s="85"/>
      <c r="C12" s="4"/>
      <c r="D12" s="4"/>
      <c r="E12" s="92"/>
    </row>
    <row r="13" spans="1:5" s="10" customFormat="1">
      <c r="A13" s="85" t="s">
        <v>261</v>
      </c>
      <c r="B13" s="85"/>
      <c r="C13" s="4"/>
      <c r="D13" s="4"/>
      <c r="E13" s="92"/>
    </row>
    <row r="14" spans="1:5" s="10" customFormat="1">
      <c r="A14" s="85" t="s">
        <v>261</v>
      </c>
      <c r="B14" s="85"/>
      <c r="C14" s="4"/>
      <c r="D14" s="4"/>
      <c r="E14" s="92"/>
    </row>
    <row r="15" spans="1:5" s="10" customFormat="1">
      <c r="A15" s="85" t="s">
        <v>261</v>
      </c>
      <c r="B15" s="85"/>
      <c r="C15" s="4"/>
      <c r="D15" s="4"/>
      <c r="E15" s="92"/>
    </row>
    <row r="16" spans="1:5" s="10" customFormat="1">
      <c r="A16" s="85" t="s">
        <v>261</v>
      </c>
      <c r="B16" s="85"/>
      <c r="C16" s="4"/>
      <c r="D16" s="4"/>
      <c r="E16" s="92"/>
    </row>
    <row r="17" spans="1:5" s="10" customFormat="1" ht="17.25" customHeight="1">
      <c r="A17" s="96" t="s">
        <v>304</v>
      </c>
      <c r="B17" s="85"/>
      <c r="C17" s="4"/>
      <c r="D17" s="4"/>
      <c r="E17" s="92"/>
    </row>
    <row r="18" spans="1:5" s="10" customFormat="1" ht="18" customHeight="1">
      <c r="A18" s="96" t="s">
        <v>305</v>
      </c>
      <c r="B18" s="85"/>
      <c r="C18" s="4"/>
      <c r="D18" s="4"/>
      <c r="E18" s="92"/>
    </row>
    <row r="19" spans="1:5" s="10" customFormat="1">
      <c r="A19" s="85" t="s">
        <v>261</v>
      </c>
      <c r="B19" s="85"/>
      <c r="C19" s="4"/>
      <c r="D19" s="4"/>
      <c r="E19" s="92"/>
    </row>
    <row r="20" spans="1:5" s="10" customFormat="1">
      <c r="A20" s="85" t="s">
        <v>261</v>
      </c>
      <c r="B20" s="85"/>
      <c r="C20" s="4"/>
      <c r="D20" s="4"/>
      <c r="E20" s="92"/>
    </row>
    <row r="21" spans="1:5" s="10" customFormat="1">
      <c r="A21" s="85" t="s">
        <v>261</v>
      </c>
      <c r="B21" s="85"/>
      <c r="C21" s="4"/>
      <c r="D21" s="4"/>
      <c r="E21" s="92"/>
    </row>
    <row r="22" spans="1:5" s="10" customFormat="1">
      <c r="A22" s="85" t="s">
        <v>261</v>
      </c>
      <c r="B22" s="85"/>
      <c r="C22" s="4"/>
      <c r="D22" s="4"/>
      <c r="E22" s="92"/>
    </row>
    <row r="23" spans="1:5" s="10" customFormat="1">
      <c r="A23" s="85" t="s">
        <v>261</v>
      </c>
      <c r="B23" s="85"/>
      <c r="C23" s="4"/>
      <c r="D23" s="4"/>
      <c r="E23" s="92"/>
    </row>
    <row r="24" spans="1:5" s="3" customFormat="1">
      <c r="A24" s="86"/>
      <c r="B24" s="86"/>
      <c r="C24" s="4"/>
      <c r="D24" s="4"/>
      <c r="E24" s="93"/>
    </row>
    <row r="25" spans="1:5">
      <c r="A25" s="97"/>
      <c r="B25" s="97" t="s">
        <v>308</v>
      </c>
      <c r="C25" s="84">
        <f>SUM(C10:C24)</f>
        <v>0</v>
      </c>
      <c r="D25" s="84">
        <f>SUM(D10:D24)</f>
        <v>0</v>
      </c>
      <c r="E25" s="94"/>
    </row>
    <row r="26" spans="1:5">
      <c r="A26" s="44"/>
      <c r="B26" s="44"/>
    </row>
    <row r="27" spans="1:5">
      <c r="A27" s="2" t="s">
        <v>377</v>
      </c>
      <c r="E27" s="5"/>
    </row>
    <row r="28" spans="1:5">
      <c r="A28" s="2" t="s">
        <v>372</v>
      </c>
    </row>
    <row r="29" spans="1:5">
      <c r="A29" s="195" t="s">
        <v>373</v>
      </c>
    </row>
    <row r="30" spans="1:5">
      <c r="A30" s="195"/>
    </row>
    <row r="31" spans="1:5">
      <c r="A31" s="195" t="s">
        <v>321</v>
      </c>
    </row>
    <row r="32" spans="1:5" s="23" customFormat="1" ht="12.75"/>
    <row r="33" spans="1:9">
      <c r="A33" s="67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7"/>
      <c r="B36" s="67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4"/>
      <c r="B38" s="64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view="pageBreakPreview" zoomScale="80" zoomScaleSheetLayoutView="80" workbookViewId="0">
      <selection activeCell="C26" sqref="C26"/>
    </sheetView>
  </sheetViews>
  <sheetFormatPr defaultColWidth="9.140625" defaultRowHeight="12.75"/>
  <cols>
    <col min="1" max="1" width="5.42578125" style="179" customWidth="1"/>
    <col min="2" max="2" width="20.85546875" style="179" customWidth="1"/>
    <col min="3" max="3" width="26" style="179" customWidth="1"/>
    <col min="4" max="4" width="17" style="179" customWidth="1"/>
    <col min="5" max="5" width="18.140625" style="179" customWidth="1"/>
    <col min="6" max="6" width="14.7109375" style="179" customWidth="1"/>
    <col min="7" max="7" width="15.5703125" style="179" customWidth="1"/>
    <col min="8" max="8" width="14.7109375" style="179" customWidth="1"/>
    <col min="9" max="9" width="29.7109375" style="179" customWidth="1"/>
    <col min="10" max="10" width="0" style="179" hidden="1" customWidth="1"/>
    <col min="11" max="16384" width="9.140625" style="179"/>
  </cols>
  <sheetData>
    <row r="1" spans="1:10" ht="15">
      <c r="A1" s="72" t="s">
        <v>405</v>
      </c>
      <c r="B1" s="72"/>
      <c r="C1" s="75"/>
      <c r="D1" s="75"/>
      <c r="E1" s="75"/>
      <c r="F1" s="75"/>
      <c r="G1" s="251"/>
      <c r="H1" s="251"/>
      <c r="I1" s="497" t="s">
        <v>97</v>
      </c>
      <c r="J1" s="497"/>
    </row>
    <row r="2" spans="1:10" ht="15">
      <c r="A2" s="74" t="s">
        <v>128</v>
      </c>
      <c r="B2" s="72"/>
      <c r="C2" s="75"/>
      <c r="D2" s="75"/>
      <c r="E2" s="75"/>
      <c r="F2" s="75"/>
      <c r="G2" s="251"/>
      <c r="H2" s="251"/>
      <c r="I2" s="495" t="str">
        <f>'ფორმა N1'!L2</f>
        <v>01.09.2020-13.11.2020</v>
      </c>
      <c r="J2" s="495"/>
    </row>
    <row r="3" spans="1:10" ht="15">
      <c r="A3" s="74"/>
      <c r="B3" s="74"/>
      <c r="C3" s="72"/>
      <c r="D3" s="72"/>
      <c r="E3" s="72"/>
      <c r="F3" s="72"/>
      <c r="G3" s="251"/>
      <c r="H3" s="251"/>
      <c r="I3" s="251"/>
    </row>
    <row r="4" spans="1:10" ht="15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10" ht="15">
      <c r="A5" s="397" t="str">
        <f>'ფორმა N1'!A5</f>
        <v>მოქალაქეთა პოლიტიკური გაერთიანება "რეფორმერი"</v>
      </c>
      <c r="B5" s="78"/>
      <c r="C5" s="78"/>
      <c r="D5" s="78"/>
      <c r="E5" s="78"/>
      <c r="F5" s="78"/>
      <c r="G5" s="79"/>
      <c r="H5" s="79"/>
      <c r="I5" s="79"/>
    </row>
    <row r="6" spans="1:10" ht="15">
      <c r="A6" s="75"/>
      <c r="B6" s="75"/>
      <c r="C6" s="75"/>
      <c r="D6" s="75"/>
      <c r="E6" s="75"/>
      <c r="F6" s="75"/>
      <c r="G6" s="74"/>
      <c r="H6" s="74"/>
      <c r="I6" s="74"/>
    </row>
    <row r="7" spans="1:10" ht="15">
      <c r="A7" s="250"/>
      <c r="B7" s="250"/>
      <c r="C7" s="250"/>
      <c r="D7" s="250"/>
      <c r="E7" s="250"/>
      <c r="F7" s="250"/>
      <c r="G7" s="76"/>
      <c r="H7" s="76"/>
      <c r="I7" s="76"/>
    </row>
    <row r="8" spans="1:10" ht="45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317</v>
      </c>
      <c r="F8" s="88" t="s">
        <v>320</v>
      </c>
      <c r="G8" s="77" t="s">
        <v>10</v>
      </c>
      <c r="H8" s="77" t="s">
        <v>9</v>
      </c>
      <c r="I8" s="77" t="s">
        <v>357</v>
      </c>
      <c r="J8" s="208" t="s">
        <v>319</v>
      </c>
    </row>
    <row r="9" spans="1:10" customFormat="1">
      <c r="A9" s="460">
        <v>1</v>
      </c>
      <c r="B9" s="460"/>
      <c r="C9" s="460"/>
      <c r="D9" s="460"/>
      <c r="E9" s="460"/>
      <c r="F9" s="460"/>
      <c r="G9" s="460"/>
      <c r="H9" s="460"/>
      <c r="I9" s="460"/>
    </row>
    <row r="10" spans="1:10" customFormat="1">
      <c r="A10" s="460">
        <v>2</v>
      </c>
      <c r="B10" s="460"/>
      <c r="C10" s="460"/>
      <c r="D10" s="460"/>
      <c r="E10" s="460"/>
      <c r="F10" s="460"/>
      <c r="G10" s="460"/>
      <c r="H10" s="460"/>
      <c r="I10" s="460"/>
    </row>
    <row r="11" spans="1:10" ht="15">
      <c r="A11" s="96">
        <v>3</v>
      </c>
      <c r="B11" s="85"/>
      <c r="C11" s="85"/>
      <c r="D11" s="85"/>
      <c r="E11" s="85"/>
      <c r="F11" s="96"/>
      <c r="G11" s="4"/>
      <c r="H11" s="4"/>
      <c r="I11" s="4"/>
    </row>
    <row r="12" spans="1:10" ht="15">
      <c r="A12" s="96">
        <v>4</v>
      </c>
      <c r="B12" s="85"/>
      <c r="C12" s="85"/>
      <c r="D12" s="85"/>
      <c r="E12" s="85"/>
      <c r="F12" s="96"/>
      <c r="G12" s="4"/>
      <c r="H12" s="4"/>
      <c r="I12" s="4"/>
    </row>
    <row r="13" spans="1:10" ht="15">
      <c r="A13" s="96">
        <v>5</v>
      </c>
      <c r="B13" s="85"/>
      <c r="C13" s="85"/>
      <c r="D13" s="85"/>
      <c r="E13" s="85"/>
      <c r="F13" s="96"/>
      <c r="G13" s="4"/>
      <c r="H13" s="4"/>
      <c r="I13" s="4"/>
    </row>
    <row r="14" spans="1:10" ht="15">
      <c r="A14" s="96">
        <v>6</v>
      </c>
      <c r="B14" s="85"/>
      <c r="C14" s="85"/>
      <c r="D14" s="85"/>
      <c r="E14" s="85"/>
      <c r="F14" s="96"/>
      <c r="G14" s="4"/>
      <c r="H14" s="4"/>
      <c r="I14" s="4"/>
    </row>
    <row r="15" spans="1:10" ht="15">
      <c r="A15" s="96">
        <v>7</v>
      </c>
      <c r="B15" s="85"/>
      <c r="C15" s="85"/>
      <c r="D15" s="85"/>
      <c r="E15" s="85"/>
      <c r="F15" s="96"/>
      <c r="G15" s="4"/>
      <c r="H15" s="4"/>
      <c r="I15" s="4"/>
    </row>
    <row r="16" spans="1:10" ht="15">
      <c r="A16" s="96">
        <v>8</v>
      </c>
      <c r="B16" s="85"/>
      <c r="C16" s="85"/>
      <c r="D16" s="85"/>
      <c r="E16" s="85"/>
      <c r="F16" s="96"/>
      <c r="G16" s="4"/>
      <c r="H16" s="4"/>
      <c r="I16" s="4"/>
    </row>
    <row r="17" spans="1:9" ht="15">
      <c r="A17" s="96">
        <v>9</v>
      </c>
      <c r="B17" s="85"/>
      <c r="C17" s="85"/>
      <c r="D17" s="85"/>
      <c r="E17" s="85"/>
      <c r="F17" s="96"/>
      <c r="G17" s="4"/>
      <c r="H17" s="4"/>
      <c r="I17" s="4"/>
    </row>
    <row r="18" spans="1:9" ht="15">
      <c r="A18" s="96">
        <v>10</v>
      </c>
      <c r="B18" s="85"/>
      <c r="C18" s="85"/>
      <c r="D18" s="85"/>
      <c r="E18" s="85"/>
      <c r="F18" s="96"/>
      <c r="G18" s="4"/>
      <c r="H18" s="4"/>
      <c r="I18" s="4"/>
    </row>
    <row r="19" spans="1:9" ht="15">
      <c r="A19" s="96">
        <v>11</v>
      </c>
      <c r="B19" s="85"/>
      <c r="C19" s="85"/>
      <c r="D19" s="85"/>
      <c r="E19" s="85"/>
      <c r="F19" s="96"/>
      <c r="G19" s="4"/>
      <c r="H19" s="4"/>
      <c r="I19" s="4"/>
    </row>
    <row r="20" spans="1:9" ht="15">
      <c r="A20" s="85" t="s">
        <v>259</v>
      </c>
      <c r="B20" s="85"/>
      <c r="C20" s="85"/>
      <c r="D20" s="85"/>
      <c r="E20" s="85"/>
      <c r="F20" s="96"/>
      <c r="G20" s="4"/>
      <c r="H20" s="4"/>
      <c r="I20" s="4"/>
    </row>
    <row r="21" spans="1:9" ht="15">
      <c r="A21" s="85"/>
      <c r="B21" s="97"/>
      <c r="C21" s="97"/>
      <c r="D21" s="97"/>
      <c r="E21" s="97"/>
      <c r="F21" s="85" t="s">
        <v>394</v>
      </c>
      <c r="G21" s="84">
        <f>SUM(G9:G20)</f>
        <v>0</v>
      </c>
      <c r="H21" s="84">
        <f>SUM(H9:H20)</f>
        <v>0</v>
      </c>
      <c r="I21" s="84">
        <f>SUM(I9:I20)</f>
        <v>0</v>
      </c>
    </row>
    <row r="22" spans="1:9" ht="15">
      <c r="A22" s="206"/>
      <c r="B22" s="206"/>
      <c r="C22" s="206"/>
      <c r="D22" s="206"/>
      <c r="E22" s="206"/>
      <c r="F22" s="206"/>
      <c r="G22" s="206"/>
      <c r="H22" s="178"/>
      <c r="I22" s="178"/>
    </row>
    <row r="23" spans="1:9" ht="15">
      <c r="A23" s="207" t="s">
        <v>406</v>
      </c>
      <c r="B23" s="207"/>
      <c r="C23" s="206"/>
      <c r="D23" s="206"/>
      <c r="E23" s="206"/>
      <c r="F23" s="206"/>
      <c r="G23" s="206"/>
      <c r="H23" s="178"/>
      <c r="I23" s="178"/>
    </row>
    <row r="24" spans="1:9" ht="15">
      <c r="A24" s="207"/>
      <c r="B24" s="207"/>
      <c r="C24" s="206"/>
      <c r="D24" s="206"/>
      <c r="E24" s="206"/>
      <c r="F24" s="206"/>
      <c r="G24" s="206"/>
      <c r="H24" s="178"/>
      <c r="I24" s="178"/>
    </row>
    <row r="25" spans="1:9" ht="15">
      <c r="A25" s="207"/>
      <c r="B25" s="207"/>
      <c r="C25" s="178"/>
      <c r="D25" s="178"/>
      <c r="E25" s="178"/>
      <c r="F25" s="178"/>
      <c r="G25" s="178"/>
      <c r="H25" s="178"/>
      <c r="I25" s="178"/>
    </row>
    <row r="26" spans="1:9" ht="15">
      <c r="A26" s="207"/>
      <c r="B26" s="207"/>
      <c r="C26" s="178"/>
      <c r="D26" s="178"/>
      <c r="E26" s="178"/>
      <c r="F26" s="178"/>
      <c r="G26" s="178"/>
      <c r="H26" s="178"/>
      <c r="I26" s="178"/>
    </row>
    <row r="27" spans="1:9">
      <c r="A27" s="204"/>
      <c r="B27" s="204"/>
      <c r="C27" s="204"/>
      <c r="D27" s="204"/>
      <c r="E27" s="204"/>
      <c r="F27" s="204"/>
      <c r="G27" s="204"/>
      <c r="H27" s="204"/>
      <c r="I27" s="204"/>
    </row>
    <row r="28" spans="1:9" ht="15">
      <c r="A28" s="184" t="s">
        <v>96</v>
      </c>
      <c r="B28" s="184"/>
      <c r="C28" s="178"/>
      <c r="D28" s="178"/>
      <c r="E28" s="178"/>
      <c r="F28" s="178"/>
      <c r="G28" s="178"/>
      <c r="H28" s="178"/>
      <c r="I28" s="178"/>
    </row>
    <row r="29" spans="1:9" ht="15">
      <c r="A29" s="178"/>
      <c r="B29" s="178"/>
      <c r="C29" s="178"/>
      <c r="D29" s="178"/>
      <c r="E29" s="178"/>
      <c r="F29" s="178"/>
      <c r="G29" s="178"/>
      <c r="H29" s="178"/>
      <c r="I29" s="178"/>
    </row>
    <row r="30" spans="1:9" ht="15">
      <c r="A30" s="178"/>
      <c r="B30" s="178"/>
      <c r="C30" s="178"/>
      <c r="D30" s="178"/>
      <c r="E30" s="182"/>
      <c r="F30" s="182"/>
      <c r="G30" s="182"/>
      <c r="H30" s="178"/>
      <c r="I30" s="178"/>
    </row>
    <row r="31" spans="1:9" ht="15">
      <c r="A31" s="184"/>
      <c r="B31" s="184"/>
      <c r="C31" s="184" t="s">
        <v>356</v>
      </c>
      <c r="D31" s="184"/>
      <c r="E31" s="184"/>
      <c r="F31" s="184"/>
      <c r="G31" s="184"/>
      <c r="H31" s="178"/>
      <c r="I31" s="178"/>
    </row>
    <row r="32" spans="1:9" ht="15">
      <c r="A32" s="178"/>
      <c r="B32" s="178"/>
      <c r="C32" s="178" t="s">
        <v>355</v>
      </c>
      <c r="D32" s="178"/>
      <c r="E32" s="178"/>
      <c r="F32" s="178"/>
      <c r="G32" s="178"/>
      <c r="H32" s="178"/>
      <c r="I32" s="178"/>
    </row>
    <row r="33" spans="1:7">
      <c r="A33" s="186"/>
      <c r="B33" s="186"/>
      <c r="C33" s="186" t="s">
        <v>127</v>
      </c>
      <c r="D33" s="186"/>
      <c r="E33" s="186"/>
      <c r="F33" s="186"/>
      <c r="G33" s="186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N44" sqref="N44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2" t="s">
        <v>407</v>
      </c>
      <c r="B1" s="75"/>
      <c r="C1" s="75"/>
      <c r="D1" s="75"/>
      <c r="E1" s="75"/>
      <c r="F1" s="75"/>
      <c r="G1" s="497" t="s">
        <v>97</v>
      </c>
      <c r="H1" s="497"/>
      <c r="I1" s="337"/>
    </row>
    <row r="2" spans="1:9" ht="15">
      <c r="A2" s="74" t="s">
        <v>128</v>
      </c>
      <c r="B2" s="75"/>
      <c r="C2" s="75"/>
      <c r="D2" s="75"/>
      <c r="E2" s="75"/>
      <c r="F2" s="75"/>
      <c r="G2" s="495" t="str">
        <f>'ფორმა N1'!L2</f>
        <v>01.09.2020-13.11.2020</v>
      </c>
      <c r="H2" s="495"/>
      <c r="I2" s="74"/>
    </row>
    <row r="3" spans="1:9" ht="15">
      <c r="A3" s="74"/>
      <c r="B3" s="74"/>
      <c r="C3" s="74"/>
      <c r="D3" s="74"/>
      <c r="E3" s="74"/>
      <c r="F3" s="74"/>
      <c r="G3" s="251"/>
      <c r="H3" s="251"/>
      <c r="I3" s="337"/>
    </row>
    <row r="4" spans="1:9" ht="15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9" ht="15">
      <c r="A5" s="397" t="str">
        <f>'ფორმა N1'!A5</f>
        <v>მოქალაქეთა პოლიტიკური გაერთიანება "რეფორმერი"</v>
      </c>
      <c r="B5" s="78"/>
      <c r="C5" s="78"/>
      <c r="D5" s="78"/>
      <c r="E5" s="78"/>
      <c r="F5" s="78"/>
      <c r="G5" s="79"/>
      <c r="H5" s="79"/>
      <c r="I5" s="79"/>
    </row>
    <row r="6" spans="1:9" ht="15">
      <c r="A6" s="75"/>
      <c r="B6" s="75"/>
      <c r="C6" s="75"/>
      <c r="D6" s="75"/>
      <c r="E6" s="75"/>
      <c r="F6" s="75"/>
      <c r="G6" s="74"/>
      <c r="H6" s="74"/>
      <c r="I6" s="74"/>
    </row>
    <row r="7" spans="1:9" ht="15">
      <c r="A7" s="250"/>
      <c r="B7" s="250"/>
      <c r="C7" s="250"/>
      <c r="D7" s="250"/>
      <c r="E7" s="250"/>
      <c r="F7" s="250"/>
      <c r="G7" s="76"/>
      <c r="H7" s="76"/>
      <c r="I7" s="337"/>
    </row>
    <row r="8" spans="1:9" ht="45">
      <c r="A8" s="333" t="s">
        <v>64</v>
      </c>
      <c r="B8" s="77" t="s">
        <v>312</v>
      </c>
      <c r="C8" s="88" t="s">
        <v>313</v>
      </c>
      <c r="D8" s="88" t="s">
        <v>215</v>
      </c>
      <c r="E8" s="88" t="s">
        <v>316</v>
      </c>
      <c r="F8" s="88" t="s">
        <v>315</v>
      </c>
      <c r="G8" s="88" t="s">
        <v>352</v>
      </c>
      <c r="H8" s="77" t="s">
        <v>10</v>
      </c>
      <c r="I8" s="77" t="s">
        <v>9</v>
      </c>
    </row>
    <row r="9" spans="1:9" ht="15">
      <c r="A9" s="334"/>
      <c r="B9" s="335"/>
      <c r="C9" s="96"/>
      <c r="D9" s="96"/>
      <c r="E9" s="96"/>
      <c r="F9" s="96"/>
      <c r="G9" s="96"/>
      <c r="H9" s="4"/>
      <c r="I9" s="4"/>
    </row>
    <row r="10" spans="1:9" ht="15">
      <c r="A10" s="334"/>
      <c r="B10" s="335"/>
      <c r="C10" s="96"/>
      <c r="D10" s="96"/>
      <c r="E10" s="96"/>
      <c r="F10" s="96"/>
      <c r="G10" s="96"/>
      <c r="H10" s="4"/>
      <c r="I10" s="4"/>
    </row>
    <row r="11" spans="1:9" ht="15">
      <c r="A11" s="334"/>
      <c r="B11" s="335"/>
      <c r="C11" s="85"/>
      <c r="D11" s="85"/>
      <c r="E11" s="85"/>
      <c r="F11" s="85"/>
      <c r="G11" s="85"/>
      <c r="H11" s="4"/>
      <c r="I11" s="4"/>
    </row>
    <row r="12" spans="1:9" ht="15">
      <c r="A12" s="334"/>
      <c r="B12" s="335"/>
      <c r="C12" s="85"/>
      <c r="D12" s="85"/>
      <c r="E12" s="85"/>
      <c r="F12" s="85"/>
      <c r="G12" s="85"/>
      <c r="H12" s="4"/>
      <c r="I12" s="4"/>
    </row>
    <row r="13" spans="1:9" ht="15">
      <c r="A13" s="334"/>
      <c r="B13" s="335"/>
      <c r="C13" s="85"/>
      <c r="D13" s="85"/>
      <c r="E13" s="85"/>
      <c r="F13" s="85"/>
      <c r="G13" s="85"/>
      <c r="H13" s="4"/>
      <c r="I13" s="4"/>
    </row>
    <row r="14" spans="1:9" ht="15">
      <c r="A14" s="334"/>
      <c r="B14" s="335"/>
      <c r="C14" s="85"/>
      <c r="D14" s="85"/>
      <c r="E14" s="85"/>
      <c r="F14" s="85"/>
      <c r="G14" s="85"/>
      <c r="H14" s="4"/>
      <c r="I14" s="4"/>
    </row>
    <row r="15" spans="1:9" ht="15">
      <c r="A15" s="334"/>
      <c r="B15" s="335"/>
      <c r="C15" s="85"/>
      <c r="D15" s="85"/>
      <c r="E15" s="85"/>
      <c r="F15" s="85"/>
      <c r="G15" s="85"/>
      <c r="H15" s="4"/>
      <c r="I15" s="4"/>
    </row>
    <row r="16" spans="1:9" ht="15">
      <c r="A16" s="334"/>
      <c r="B16" s="335"/>
      <c r="C16" s="85"/>
      <c r="D16" s="85"/>
      <c r="E16" s="85"/>
      <c r="F16" s="85"/>
      <c r="G16" s="85"/>
      <c r="H16" s="4"/>
      <c r="I16" s="4"/>
    </row>
    <row r="17" spans="1:9" ht="15">
      <c r="A17" s="334"/>
      <c r="B17" s="335"/>
      <c r="C17" s="85"/>
      <c r="D17" s="85"/>
      <c r="E17" s="85"/>
      <c r="F17" s="85"/>
      <c r="G17" s="85"/>
      <c r="H17" s="4"/>
      <c r="I17" s="4"/>
    </row>
    <row r="18" spans="1:9" ht="15">
      <c r="A18" s="334"/>
      <c r="B18" s="335"/>
      <c r="C18" s="85"/>
      <c r="D18" s="85"/>
      <c r="E18" s="85"/>
      <c r="F18" s="85"/>
      <c r="G18" s="85"/>
      <c r="H18" s="4"/>
      <c r="I18" s="4"/>
    </row>
    <row r="19" spans="1:9" ht="15">
      <c r="A19" s="334"/>
      <c r="B19" s="335"/>
      <c r="C19" s="85"/>
      <c r="D19" s="85"/>
      <c r="E19" s="85"/>
      <c r="F19" s="85"/>
      <c r="G19" s="85"/>
      <c r="H19" s="4"/>
      <c r="I19" s="4"/>
    </row>
    <row r="20" spans="1:9" ht="15">
      <c r="A20" s="334"/>
      <c r="B20" s="335"/>
      <c r="C20" s="85"/>
      <c r="D20" s="85"/>
      <c r="E20" s="85"/>
      <c r="F20" s="85"/>
      <c r="G20" s="85"/>
      <c r="H20" s="4"/>
      <c r="I20" s="4"/>
    </row>
    <row r="21" spans="1:9" ht="15">
      <c r="A21" s="334"/>
      <c r="B21" s="335"/>
      <c r="C21" s="85"/>
      <c r="D21" s="85"/>
      <c r="E21" s="85"/>
      <c r="F21" s="85"/>
      <c r="G21" s="85"/>
      <c r="H21" s="4"/>
      <c r="I21" s="4"/>
    </row>
    <row r="22" spans="1:9" ht="15">
      <c r="A22" s="334"/>
      <c r="B22" s="335"/>
      <c r="C22" s="85"/>
      <c r="D22" s="85"/>
      <c r="E22" s="85"/>
      <c r="F22" s="85"/>
      <c r="G22" s="85"/>
      <c r="H22" s="4"/>
      <c r="I22" s="4"/>
    </row>
    <row r="23" spans="1:9" ht="15">
      <c r="A23" s="334"/>
      <c r="B23" s="335"/>
      <c r="C23" s="85"/>
      <c r="D23" s="85"/>
      <c r="E23" s="85"/>
      <c r="F23" s="85"/>
      <c r="G23" s="85"/>
      <c r="H23" s="4"/>
      <c r="I23" s="4"/>
    </row>
    <row r="24" spans="1:9" ht="15">
      <c r="A24" s="334"/>
      <c r="B24" s="335"/>
      <c r="C24" s="85"/>
      <c r="D24" s="85"/>
      <c r="E24" s="85"/>
      <c r="F24" s="85"/>
      <c r="G24" s="85"/>
      <c r="H24" s="4"/>
      <c r="I24" s="4"/>
    </row>
    <row r="25" spans="1:9" ht="15">
      <c r="A25" s="334"/>
      <c r="B25" s="335"/>
      <c r="C25" s="85"/>
      <c r="D25" s="85"/>
      <c r="E25" s="85"/>
      <c r="F25" s="85"/>
      <c r="G25" s="85"/>
      <c r="H25" s="4"/>
      <c r="I25" s="4"/>
    </row>
    <row r="26" spans="1:9" ht="15">
      <c r="A26" s="334"/>
      <c r="B26" s="335"/>
      <c r="C26" s="85"/>
      <c r="D26" s="85"/>
      <c r="E26" s="85"/>
      <c r="F26" s="85"/>
      <c r="G26" s="85"/>
      <c r="H26" s="4"/>
      <c r="I26" s="4"/>
    </row>
    <row r="27" spans="1:9" ht="15">
      <c r="A27" s="334"/>
      <c r="B27" s="335"/>
      <c r="C27" s="85"/>
      <c r="D27" s="85"/>
      <c r="E27" s="85"/>
      <c r="F27" s="85"/>
      <c r="G27" s="85"/>
      <c r="H27" s="4"/>
      <c r="I27" s="4"/>
    </row>
    <row r="28" spans="1:9" ht="15">
      <c r="A28" s="334"/>
      <c r="B28" s="335"/>
      <c r="C28" s="85"/>
      <c r="D28" s="85"/>
      <c r="E28" s="85"/>
      <c r="F28" s="85"/>
      <c r="G28" s="85"/>
      <c r="H28" s="4"/>
      <c r="I28" s="4"/>
    </row>
    <row r="29" spans="1:9" ht="15">
      <c r="A29" s="334"/>
      <c r="B29" s="335"/>
      <c r="C29" s="85"/>
      <c r="D29" s="85"/>
      <c r="E29" s="85"/>
      <c r="F29" s="85"/>
      <c r="G29" s="85"/>
      <c r="H29" s="4"/>
      <c r="I29" s="4"/>
    </row>
    <row r="30" spans="1:9" ht="15">
      <c r="A30" s="334"/>
      <c r="B30" s="335"/>
      <c r="C30" s="85"/>
      <c r="D30" s="85"/>
      <c r="E30" s="85"/>
      <c r="F30" s="85"/>
      <c r="G30" s="85"/>
      <c r="H30" s="4"/>
      <c r="I30" s="4"/>
    </row>
    <row r="31" spans="1:9" ht="15">
      <c r="A31" s="334"/>
      <c r="B31" s="335"/>
      <c r="C31" s="85"/>
      <c r="D31" s="85"/>
      <c r="E31" s="85"/>
      <c r="F31" s="85"/>
      <c r="G31" s="85"/>
      <c r="H31" s="4"/>
      <c r="I31" s="4"/>
    </row>
    <row r="32" spans="1:9" ht="15">
      <c r="A32" s="334"/>
      <c r="B32" s="335"/>
      <c r="C32" s="85"/>
      <c r="D32" s="85"/>
      <c r="E32" s="85"/>
      <c r="F32" s="85"/>
      <c r="G32" s="85"/>
      <c r="H32" s="4"/>
      <c r="I32" s="4"/>
    </row>
    <row r="33" spans="1:9" ht="15">
      <c r="A33" s="334"/>
      <c r="B33" s="335"/>
      <c r="C33" s="85"/>
      <c r="D33" s="85"/>
      <c r="E33" s="85"/>
      <c r="F33" s="85"/>
      <c r="G33" s="85"/>
      <c r="H33" s="4"/>
      <c r="I33" s="4"/>
    </row>
    <row r="34" spans="1:9" ht="15">
      <c r="A34" s="334"/>
      <c r="B34" s="336"/>
      <c r="C34" s="97"/>
      <c r="D34" s="97"/>
      <c r="E34" s="97"/>
      <c r="F34" s="97"/>
      <c r="G34" s="97" t="s">
        <v>311</v>
      </c>
      <c r="H34" s="84">
        <f>SUM(H9:H33)</f>
        <v>0</v>
      </c>
      <c r="I34" s="84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195" t="s">
        <v>408</v>
      </c>
      <c r="B36" s="44"/>
      <c r="C36" s="44"/>
      <c r="D36" s="44"/>
      <c r="E36" s="44"/>
      <c r="F36" s="44"/>
      <c r="G36" s="2"/>
      <c r="H36" s="2"/>
    </row>
    <row r="37" spans="1:9" ht="15">
      <c r="A37" s="195"/>
      <c r="B37" s="44"/>
      <c r="C37" s="44"/>
      <c r="D37" s="44"/>
      <c r="E37" s="44"/>
      <c r="F37" s="44"/>
      <c r="G37" s="2"/>
      <c r="H37" s="2"/>
    </row>
    <row r="38" spans="1:9" ht="15">
      <c r="A38" s="195"/>
      <c r="B38" s="2"/>
      <c r="C38" s="2"/>
      <c r="D38" s="2"/>
      <c r="E38" s="2"/>
      <c r="F38" s="2"/>
      <c r="G38" s="2"/>
      <c r="H38" s="2"/>
    </row>
    <row r="39" spans="1:9" ht="15">
      <c r="A39" s="195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7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7"/>
      <c r="B44" s="67" t="s">
        <v>254</v>
      </c>
      <c r="C44" s="67"/>
      <c r="D44" s="67"/>
      <c r="E44" s="67"/>
      <c r="F44" s="67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4"/>
      <c r="B46" s="64" t="s">
        <v>127</v>
      </c>
      <c r="C46" s="64"/>
      <c r="D46" s="64"/>
      <c r="E46" s="64"/>
      <c r="F46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3" sqref="G23"/>
    </sheetView>
  </sheetViews>
  <sheetFormatPr defaultColWidth="9.140625" defaultRowHeight="12.75"/>
  <cols>
    <col min="1" max="1" width="5.42578125" style="179" customWidth="1"/>
    <col min="2" max="2" width="13.140625" style="179" customWidth="1"/>
    <col min="3" max="3" width="15.140625" style="179" customWidth="1"/>
    <col min="4" max="4" width="18" style="179" customWidth="1"/>
    <col min="5" max="5" width="20.5703125" style="179" customWidth="1"/>
    <col min="6" max="6" width="21.28515625" style="179" customWidth="1"/>
    <col min="7" max="7" width="15.140625" style="179" customWidth="1"/>
    <col min="8" max="8" width="15.5703125" style="179" customWidth="1"/>
    <col min="9" max="9" width="13.42578125" style="179" customWidth="1"/>
    <col min="10" max="10" width="0" style="179" hidden="1" customWidth="1"/>
    <col min="11" max="16384" width="9.140625" style="179"/>
  </cols>
  <sheetData>
    <row r="1" spans="1:10" ht="15">
      <c r="A1" s="72" t="s">
        <v>409</v>
      </c>
      <c r="B1" s="72"/>
      <c r="C1" s="75"/>
      <c r="D1" s="75"/>
      <c r="E1" s="75"/>
      <c r="F1" s="75"/>
      <c r="G1" s="497" t="s">
        <v>97</v>
      </c>
      <c r="H1" s="497"/>
    </row>
    <row r="2" spans="1:10" ht="15">
      <c r="A2" s="74" t="s">
        <v>128</v>
      </c>
      <c r="B2" s="72"/>
      <c r="C2" s="75"/>
      <c r="D2" s="75"/>
      <c r="E2" s="75"/>
      <c r="F2" s="75"/>
      <c r="G2" s="495" t="str">
        <f>'ფორმა N1'!L2</f>
        <v>01.09.2020-13.11.2020</v>
      </c>
      <c r="H2" s="495"/>
    </row>
    <row r="3" spans="1:10" ht="15">
      <c r="A3" s="74"/>
      <c r="B3" s="74"/>
      <c r="C3" s="74"/>
      <c r="D3" s="74"/>
      <c r="E3" s="74"/>
      <c r="F3" s="74"/>
      <c r="G3" s="251"/>
      <c r="H3" s="251"/>
    </row>
    <row r="4" spans="1:10" ht="15">
      <c r="A4" s="75" t="s">
        <v>257</v>
      </c>
      <c r="B4" s="75"/>
      <c r="C4" s="75"/>
      <c r="D4" s="75"/>
      <c r="E4" s="75"/>
      <c r="F4" s="75"/>
      <c r="G4" s="74"/>
      <c r="H4" s="74"/>
    </row>
    <row r="5" spans="1:10" ht="15">
      <c r="A5" s="397" t="str">
        <f>'ფორმა N1'!A5</f>
        <v>მოქალაქეთა პოლიტიკური გაერთიანება "რეფორმერი"</v>
      </c>
      <c r="B5" s="78"/>
      <c r="C5" s="78"/>
      <c r="D5" s="78"/>
      <c r="E5" s="78"/>
      <c r="F5" s="78"/>
      <c r="G5" s="79"/>
      <c r="H5" s="79"/>
    </row>
    <row r="6" spans="1:10" ht="15">
      <c r="A6" s="75"/>
      <c r="B6" s="75"/>
      <c r="C6" s="75"/>
      <c r="D6" s="75"/>
      <c r="E6" s="75"/>
      <c r="F6" s="75"/>
      <c r="G6" s="74"/>
      <c r="H6" s="74"/>
    </row>
    <row r="7" spans="1:10" ht="15">
      <c r="A7" s="250"/>
      <c r="B7" s="250"/>
      <c r="C7" s="250"/>
      <c r="D7" s="250"/>
      <c r="E7" s="250"/>
      <c r="F7" s="250"/>
      <c r="G7" s="76"/>
      <c r="H7" s="76"/>
    </row>
    <row r="8" spans="1:10" ht="30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320</v>
      </c>
      <c r="F8" s="88" t="s">
        <v>314</v>
      </c>
      <c r="G8" s="77" t="s">
        <v>10</v>
      </c>
      <c r="H8" s="77" t="s">
        <v>9</v>
      </c>
      <c r="J8" s="208" t="s">
        <v>319</v>
      </c>
    </row>
    <row r="9" spans="1:10" ht="15">
      <c r="A9" s="96"/>
      <c r="B9" s="429"/>
      <c r="C9" s="429"/>
      <c r="D9" s="430"/>
      <c r="E9" s="429"/>
      <c r="F9" s="429"/>
      <c r="G9" s="4"/>
      <c r="H9" s="4"/>
      <c r="J9" s="208" t="s">
        <v>0</v>
      </c>
    </row>
    <row r="10" spans="1:10" ht="15">
      <c r="A10" s="96"/>
      <c r="B10" s="429"/>
      <c r="C10" s="429"/>
      <c r="D10" s="430"/>
      <c r="E10" s="429"/>
      <c r="F10" s="429"/>
      <c r="G10" s="4"/>
      <c r="H10" s="4"/>
    </row>
    <row r="11" spans="1:10" ht="15">
      <c r="A11" s="96"/>
      <c r="B11" s="429"/>
      <c r="C11" s="429"/>
      <c r="D11" s="430"/>
      <c r="E11" s="429"/>
      <c r="F11" s="429"/>
      <c r="G11" s="4"/>
      <c r="H11" s="4"/>
    </row>
    <row r="12" spans="1:10" ht="15">
      <c r="A12" s="96"/>
      <c r="B12" s="429"/>
      <c r="C12" s="429"/>
      <c r="D12" s="430"/>
      <c r="E12" s="429"/>
      <c r="F12" s="429"/>
      <c r="G12" s="4"/>
      <c r="H12" s="4"/>
    </row>
    <row r="13" spans="1:10" ht="15">
      <c r="A13" s="96"/>
      <c r="B13" s="429"/>
      <c r="C13" s="429"/>
      <c r="D13" s="430"/>
      <c r="E13" s="429"/>
      <c r="F13" s="429"/>
      <c r="G13" s="4"/>
      <c r="H13" s="4"/>
    </row>
    <row r="14" spans="1:10" ht="15">
      <c r="A14" s="85"/>
      <c r="B14" s="85"/>
      <c r="C14" s="85"/>
      <c r="D14" s="85"/>
      <c r="E14" s="85"/>
      <c r="F14" s="85"/>
      <c r="G14" s="4"/>
      <c r="H14" s="4"/>
    </row>
    <row r="15" spans="1:10" ht="15">
      <c r="A15" s="85"/>
      <c r="B15" s="85"/>
      <c r="C15" s="85"/>
      <c r="D15" s="85"/>
      <c r="E15" s="85"/>
      <c r="F15" s="85"/>
      <c r="G15" s="4"/>
      <c r="H15" s="4"/>
    </row>
    <row r="16" spans="1:10" ht="15">
      <c r="A16" s="85"/>
      <c r="B16" s="85"/>
      <c r="C16" s="85"/>
      <c r="D16" s="85"/>
      <c r="E16" s="85"/>
      <c r="F16" s="85"/>
      <c r="G16" s="4"/>
      <c r="H16" s="4"/>
    </row>
    <row r="17" spans="1:8" ht="15">
      <c r="A17" s="85"/>
      <c r="B17" s="85"/>
      <c r="C17" s="85"/>
      <c r="D17" s="85"/>
      <c r="E17" s="85"/>
      <c r="F17" s="85"/>
      <c r="G17" s="4"/>
      <c r="H17" s="4"/>
    </row>
    <row r="18" spans="1:8" ht="15">
      <c r="A18" s="85"/>
      <c r="B18" s="85"/>
      <c r="C18" s="85"/>
      <c r="D18" s="85"/>
      <c r="E18" s="85"/>
      <c r="F18" s="85"/>
      <c r="G18" s="4"/>
      <c r="H18" s="4"/>
    </row>
    <row r="19" spans="1:8" ht="15">
      <c r="A19" s="85"/>
      <c r="B19" s="85"/>
      <c r="C19" s="85"/>
      <c r="D19" s="85"/>
      <c r="E19" s="85"/>
      <c r="F19" s="85"/>
      <c r="G19" s="4"/>
      <c r="H19" s="4"/>
    </row>
    <row r="20" spans="1:8" ht="15">
      <c r="A20" s="85"/>
      <c r="B20" s="85"/>
      <c r="C20" s="85"/>
      <c r="D20" s="85"/>
      <c r="E20" s="85"/>
      <c r="F20" s="85"/>
      <c r="G20" s="4"/>
      <c r="H20" s="4"/>
    </row>
    <row r="21" spans="1:8" ht="15">
      <c r="A21" s="85"/>
      <c r="B21" s="85"/>
      <c r="C21" s="85"/>
      <c r="D21" s="85"/>
      <c r="E21" s="85"/>
      <c r="F21" s="85"/>
      <c r="G21" s="4"/>
      <c r="H21" s="4"/>
    </row>
    <row r="22" spans="1:8" ht="15">
      <c r="A22" s="85"/>
      <c r="B22" s="85"/>
      <c r="C22" s="85"/>
      <c r="D22" s="85"/>
      <c r="E22" s="85"/>
      <c r="F22" s="85"/>
      <c r="G22" s="4"/>
      <c r="H22" s="4"/>
    </row>
    <row r="23" spans="1:8" ht="15">
      <c r="A23" s="85"/>
      <c r="B23" s="85"/>
      <c r="C23" s="85"/>
      <c r="D23" s="85"/>
      <c r="E23" s="85"/>
      <c r="F23" s="85"/>
      <c r="G23" s="4"/>
      <c r="H23" s="4"/>
    </row>
    <row r="24" spans="1:8" ht="15">
      <c r="A24" s="85"/>
      <c r="B24" s="85"/>
      <c r="C24" s="85"/>
      <c r="D24" s="85"/>
      <c r="E24" s="85"/>
      <c r="F24" s="85"/>
      <c r="G24" s="4"/>
      <c r="H24" s="4"/>
    </row>
    <row r="25" spans="1:8" ht="15">
      <c r="A25" s="85"/>
      <c r="B25" s="85"/>
      <c r="C25" s="85"/>
      <c r="D25" s="85"/>
      <c r="E25" s="85"/>
      <c r="F25" s="85"/>
      <c r="G25" s="4"/>
      <c r="H25" s="4"/>
    </row>
    <row r="26" spans="1:8" ht="15">
      <c r="A26" s="85"/>
      <c r="B26" s="85"/>
      <c r="C26" s="85"/>
      <c r="D26" s="85"/>
      <c r="E26" s="85"/>
      <c r="F26" s="85"/>
      <c r="G26" s="4"/>
      <c r="H26" s="4"/>
    </row>
    <row r="27" spans="1:8" ht="15">
      <c r="A27" s="85"/>
      <c r="B27" s="85"/>
      <c r="C27" s="85"/>
      <c r="D27" s="85"/>
      <c r="E27" s="85"/>
      <c r="F27" s="85"/>
      <c r="G27" s="4"/>
      <c r="H27" s="4"/>
    </row>
    <row r="28" spans="1:8" ht="15">
      <c r="A28" s="85"/>
      <c r="B28" s="85"/>
      <c r="C28" s="85"/>
      <c r="D28" s="85"/>
      <c r="E28" s="85"/>
      <c r="F28" s="85"/>
      <c r="G28" s="4"/>
      <c r="H28" s="4"/>
    </row>
    <row r="29" spans="1:8" ht="15">
      <c r="A29" s="85"/>
      <c r="B29" s="85"/>
      <c r="C29" s="85"/>
      <c r="D29" s="85"/>
      <c r="E29" s="85"/>
      <c r="F29" s="85"/>
      <c r="G29" s="4"/>
      <c r="H29" s="4"/>
    </row>
    <row r="30" spans="1:8" ht="15">
      <c r="A30" s="85"/>
      <c r="B30" s="85"/>
      <c r="C30" s="85"/>
      <c r="D30" s="85"/>
      <c r="E30" s="85"/>
      <c r="F30" s="85"/>
      <c r="G30" s="4"/>
      <c r="H30" s="4"/>
    </row>
    <row r="31" spans="1:8" ht="15">
      <c r="A31" s="85"/>
      <c r="B31" s="85"/>
      <c r="C31" s="85"/>
      <c r="D31" s="85"/>
      <c r="E31" s="85"/>
      <c r="F31" s="85"/>
      <c r="G31" s="4"/>
      <c r="H31" s="4"/>
    </row>
    <row r="32" spans="1:8" ht="15">
      <c r="A32" s="85"/>
      <c r="B32" s="85"/>
      <c r="C32" s="85"/>
      <c r="D32" s="85"/>
      <c r="E32" s="85"/>
      <c r="F32" s="85"/>
      <c r="G32" s="4"/>
      <c r="H32" s="4"/>
    </row>
    <row r="33" spans="1:9" ht="15">
      <c r="A33" s="85"/>
      <c r="B33" s="85"/>
      <c r="C33" s="85"/>
      <c r="D33" s="85"/>
      <c r="E33" s="85"/>
      <c r="F33" s="85"/>
      <c r="G33" s="4"/>
      <c r="H33" s="4"/>
    </row>
    <row r="34" spans="1:9" ht="15">
      <c r="A34" s="85"/>
      <c r="B34" s="97"/>
      <c r="C34" s="97"/>
      <c r="D34" s="97"/>
      <c r="E34" s="97"/>
      <c r="F34" s="97" t="s">
        <v>318</v>
      </c>
      <c r="G34" s="84">
        <f>SUM(G9:G33)</f>
        <v>0</v>
      </c>
      <c r="H34" s="84">
        <f>SUM(H9:H33)</f>
        <v>0</v>
      </c>
    </row>
    <row r="35" spans="1:9" ht="15">
      <c r="A35" s="206"/>
      <c r="B35" s="206"/>
      <c r="C35" s="206"/>
      <c r="D35" s="206"/>
      <c r="E35" s="206"/>
      <c r="F35" s="206"/>
      <c r="G35" s="206"/>
      <c r="H35" s="178"/>
      <c r="I35" s="178"/>
    </row>
    <row r="36" spans="1:9" ht="15">
      <c r="A36" s="207" t="s">
        <v>410</v>
      </c>
      <c r="B36" s="207"/>
      <c r="C36" s="206"/>
      <c r="D36" s="206"/>
      <c r="E36" s="206"/>
      <c r="F36" s="206"/>
      <c r="G36" s="206"/>
      <c r="H36" s="178"/>
      <c r="I36" s="178"/>
    </row>
    <row r="37" spans="1:9" ht="15">
      <c r="A37" s="207"/>
      <c r="B37" s="207"/>
      <c r="C37" s="206"/>
      <c r="D37" s="206"/>
      <c r="E37" s="206"/>
      <c r="F37" s="206"/>
      <c r="G37" s="206"/>
      <c r="H37" s="178"/>
      <c r="I37" s="178"/>
    </row>
    <row r="38" spans="1:9" ht="15">
      <c r="A38" s="207"/>
      <c r="B38" s="207"/>
      <c r="C38" s="178"/>
      <c r="D38" s="178"/>
      <c r="E38" s="178"/>
      <c r="F38" s="178"/>
      <c r="G38" s="178"/>
      <c r="H38" s="178"/>
      <c r="I38" s="178"/>
    </row>
    <row r="39" spans="1:9" ht="15">
      <c r="A39" s="207"/>
      <c r="B39" s="207"/>
      <c r="C39" s="178"/>
      <c r="D39" s="178"/>
      <c r="E39" s="178"/>
      <c r="F39" s="178"/>
      <c r="G39" s="178"/>
      <c r="H39" s="178"/>
      <c r="I39" s="178"/>
    </row>
    <row r="40" spans="1:9">
      <c r="A40" s="204"/>
      <c r="B40" s="204"/>
      <c r="C40" s="204"/>
      <c r="D40" s="204"/>
      <c r="E40" s="204"/>
      <c r="F40" s="204"/>
      <c r="G40" s="204"/>
      <c r="H40" s="204"/>
      <c r="I40" s="204"/>
    </row>
    <row r="41" spans="1:9" ht="15">
      <c r="A41" s="184" t="s">
        <v>96</v>
      </c>
      <c r="B41" s="184"/>
      <c r="C41" s="178"/>
      <c r="D41" s="178"/>
      <c r="E41" s="178"/>
      <c r="F41" s="178"/>
      <c r="G41" s="178"/>
      <c r="H41" s="178"/>
      <c r="I41" s="178"/>
    </row>
    <row r="42" spans="1:9" ht="15">
      <c r="A42" s="178"/>
      <c r="B42" s="178"/>
      <c r="C42" s="178"/>
      <c r="D42" s="178"/>
      <c r="E42" s="178"/>
      <c r="F42" s="178"/>
      <c r="G42" s="178"/>
      <c r="H42" s="178"/>
      <c r="I42" s="178"/>
    </row>
    <row r="43" spans="1:9" ht="15">
      <c r="A43" s="178"/>
      <c r="B43" s="178"/>
      <c r="C43" s="178"/>
      <c r="D43" s="178"/>
      <c r="E43" s="178"/>
      <c r="F43" s="178"/>
      <c r="G43" s="178"/>
      <c r="H43" s="178"/>
      <c r="I43" s="185"/>
    </row>
    <row r="44" spans="1:9" ht="15">
      <c r="A44" s="184"/>
      <c r="B44" s="184"/>
      <c r="C44" s="184" t="s">
        <v>376</v>
      </c>
      <c r="D44" s="184"/>
      <c r="E44" s="206"/>
      <c r="F44" s="184"/>
      <c r="G44" s="184"/>
      <c r="H44" s="178"/>
      <c r="I44" s="185"/>
    </row>
    <row r="45" spans="1:9" ht="15">
      <c r="A45" s="178"/>
      <c r="B45" s="178"/>
      <c r="C45" s="178" t="s">
        <v>253</v>
      </c>
      <c r="D45" s="178"/>
      <c r="E45" s="178"/>
      <c r="F45" s="178"/>
      <c r="G45" s="178"/>
      <c r="H45" s="178"/>
      <c r="I45" s="185"/>
    </row>
    <row r="46" spans="1:9">
      <c r="A46" s="186"/>
      <c r="B46" s="186"/>
      <c r="C46" s="186" t="s">
        <v>127</v>
      </c>
      <c r="D46" s="186"/>
      <c r="E46" s="186"/>
      <c r="F46" s="186"/>
      <c r="G46" s="186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Gvantsa Iordanishvili</cp:lastModifiedBy>
  <cp:lastPrinted>2020-12-13T07:11:22Z</cp:lastPrinted>
  <dcterms:created xsi:type="dcterms:W3CDTF">2011-12-27T13:20:18Z</dcterms:created>
  <dcterms:modified xsi:type="dcterms:W3CDTF">2021-01-08T12:24:27Z</dcterms:modified>
</cp:coreProperties>
</file>